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746" activeTab="0"/>
  </bookViews>
  <sheets>
    <sheet name="1 - QUAR_2018" sheetId="1" r:id="rId1"/>
    <sheet name="2 - OP_RELEV" sheetId="2" r:id="rId2"/>
    <sheet name="3 - MD_2018" sheetId="3" r:id="rId3"/>
    <sheet name="4 - MATRIZ_GOP" sheetId="4" r:id="rId4"/>
  </sheets>
  <definedNames>
    <definedName name="_89" localSheetId="0">#REF!</definedName>
    <definedName name="_89">#REF!</definedName>
    <definedName name="_xlnm.Print_Area" localSheetId="0">'1 - QUAR_2018'!$B$1:$O$106</definedName>
    <definedName name="Z_89363A37_9C11_4654_B5D5_1C6D46D3910E_.wvu.PrintArea" localSheetId="0" hidden="1">'1 - QUAR_2018'!$B$1:$O$101</definedName>
    <definedName name="Z_89363A37_9C11_4654_B5D5_1C6D46D3910E_.wvu.Rows" localSheetId="0" hidden="1">'1 - QUAR_2018'!#REF!</definedName>
  </definedNames>
  <calcPr fullCalcOnLoad="1"/>
</workbook>
</file>

<file path=xl/sharedStrings.xml><?xml version="1.0" encoding="utf-8"?>
<sst xmlns="http://schemas.openxmlformats.org/spreadsheetml/2006/main" count="342" uniqueCount="224">
  <si>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</si>
  <si>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</si>
  <si>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</si>
  <si>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</si>
  <si>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</si>
  <si>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</si>
  <si>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</si>
  <si>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</si>
  <si>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</si>
  <si>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</si>
  <si>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</si>
  <si>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</si>
  <si>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</si>
  <si>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</si>
  <si>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</si>
  <si>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</si>
  <si>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</si>
  <si>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</si>
  <si>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</si>
  <si>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Ind5</t>
  </si>
  <si>
    <t>Ind6</t>
  </si>
  <si>
    <t>Ind7</t>
  </si>
  <si>
    <t>Ind8</t>
  </si>
  <si>
    <t>Ind9</t>
  </si>
  <si>
    <t>RECURSOS HUIMANOS</t>
  </si>
  <si>
    <t>RECURSOS FINANCEIROS</t>
  </si>
  <si>
    <t>Ind10</t>
  </si>
  <si>
    <t>Ind11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</si>
  <si>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</si>
  <si>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</si>
  <si>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</si>
  <si>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</si>
  <si>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</si>
  <si>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</si>
  <si>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</si>
  <si>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</si>
  <si>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</si>
  <si>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</si>
  <si>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</si>
  <si>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</si>
  <si>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</si>
  <si>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</si>
  <si>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</si>
  <si>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</si>
  <si>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</si>
  <si>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</si>
  <si>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</si>
  <si>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</si>
  <si>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</si>
  <si>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</si>
  <si>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</si>
  <si>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</si>
  <si>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</si>
  <si>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</si>
  <si>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</si>
  <si>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</si>
  <si>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</si>
  <si>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</si>
  <si>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</si>
  <si>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</si>
  <si>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</si>
  <si>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</si>
  <si>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</si>
  <si>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</si>
  <si>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</si>
  <si>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</si>
  <si>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</si>
  <si>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</si>
  <si>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</si>
  <si>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</si>
  <si>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</si>
  <si>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</si>
  <si>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</si>
  <si>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</si>
  <si>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</si>
  <si>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Ind.2</t>
  </si>
  <si>
    <t>Ind.4</t>
  </si>
  <si>
    <t>Ind.5</t>
  </si>
  <si>
    <t>Ind.6</t>
  </si>
  <si>
    <t>Ind.7</t>
  </si>
  <si>
    <t>Ind.8</t>
  </si>
  <si>
    <t>Ind.9</t>
  </si>
  <si>
    <t>Ind.10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</si>
  <si>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</si>
  <si>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</si>
  <si>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</si>
  <si>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</si>
  <si>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</si>
  <si>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A avaliação final do desempenho dos serviços é expressa qualitativamente pelas seguintes menções:</t>
  </si>
  <si>
    <r>
      <t xml:space="preserve">a) Desempenho </t>
    </r>
    <r>
      <rPr>
        <b/>
        <sz val="10"/>
        <color indexed="63"/>
        <rFont val="Calibri"/>
        <family val="2"/>
      </rPr>
      <t>bom</t>
    </r>
    <r>
      <rPr>
        <sz val="10"/>
        <color indexed="63"/>
        <rFont val="Calibri"/>
        <family val="2"/>
      </rPr>
      <t>, atingiu</t>
    </r>
    <r>
      <rPr>
        <b/>
        <sz val="10"/>
        <color indexed="63"/>
        <rFont val="Calibri"/>
        <family val="2"/>
      </rPr>
      <t xml:space="preserve"> todos</t>
    </r>
    <r>
      <rPr>
        <sz val="10"/>
        <color indexed="63"/>
        <rFont val="Calibri"/>
        <family val="2"/>
      </rPr>
      <t xml:space="preserve"> os objetivos, </t>
    </r>
    <r>
      <rPr>
        <b/>
        <sz val="10"/>
        <color indexed="63"/>
        <rFont val="Calibri"/>
        <family val="2"/>
      </rPr>
      <t>superando alguns</t>
    </r>
    <r>
      <rPr>
        <sz val="10"/>
        <color indexed="63"/>
        <rFont val="Calibri"/>
        <family val="2"/>
      </rPr>
      <t xml:space="preserve">; </t>
    </r>
  </si>
  <si>
    <r>
      <t xml:space="preserve">b) Desempenho </t>
    </r>
    <r>
      <rPr>
        <b/>
        <sz val="10"/>
        <color indexed="63"/>
        <rFont val="Calibri"/>
        <family val="2"/>
      </rPr>
      <t>satisfatório</t>
    </r>
    <r>
      <rPr>
        <sz val="10"/>
        <color indexed="63"/>
        <rFont val="Calibri"/>
        <family val="2"/>
      </rPr>
      <t xml:space="preserve">, atingiu </t>
    </r>
    <r>
      <rPr>
        <b/>
        <sz val="10"/>
        <color indexed="63"/>
        <rFont val="Calibri"/>
        <family val="2"/>
      </rPr>
      <t>todos</t>
    </r>
    <r>
      <rPr>
        <sz val="10"/>
        <color indexed="63"/>
        <rFont val="Calibri"/>
        <family val="2"/>
      </rPr>
      <t xml:space="preserve"> os objetivos </t>
    </r>
    <r>
      <rPr>
        <b/>
        <sz val="10"/>
        <color indexed="63"/>
        <rFont val="Calibri"/>
        <family val="2"/>
      </rPr>
      <t>ou os mais relevantes</t>
    </r>
    <r>
      <rPr>
        <sz val="10"/>
        <color indexed="63"/>
        <rFont val="Calibri"/>
        <family val="2"/>
      </rPr>
      <t>;</t>
    </r>
  </si>
  <si>
    <r>
      <t xml:space="preserve">c) Desempenho </t>
    </r>
    <r>
      <rPr>
        <b/>
        <sz val="10"/>
        <color indexed="63"/>
        <rFont val="Calibri"/>
        <family val="2"/>
      </rPr>
      <t>insuficiente</t>
    </r>
    <r>
      <rPr>
        <sz val="10"/>
        <color indexed="63"/>
        <rFont val="Calibri"/>
        <family val="2"/>
      </rPr>
      <t xml:space="preserve">, </t>
    </r>
    <r>
      <rPr>
        <b/>
        <sz val="10"/>
        <color indexed="63"/>
        <rFont val="Calibri"/>
        <family val="2"/>
      </rPr>
      <t>não atingiu</t>
    </r>
    <r>
      <rPr>
        <sz val="10"/>
        <color indexed="63"/>
        <rFont val="Calibri"/>
        <family val="2"/>
      </rPr>
      <t xml:space="preserve"> os objetivos </t>
    </r>
    <r>
      <rPr>
        <b/>
        <sz val="10"/>
        <color indexed="63"/>
        <rFont val="Calibri"/>
        <family val="2"/>
      </rPr>
      <t>mais relevantes</t>
    </r>
    <r>
      <rPr>
        <sz val="10"/>
        <color indexed="63"/>
        <rFont val="Calibri"/>
        <family val="2"/>
      </rPr>
      <t>.</t>
    </r>
  </si>
  <si>
    <t>peso dos parâmetros na avaliação final</t>
  </si>
  <si>
    <t>peso dos objetivos no respetivo parâmetro</t>
  </si>
  <si>
    <t>peso de cada objetivo na avaliação final</t>
  </si>
  <si>
    <t>Avaliação final</t>
  </si>
  <si>
    <t>EXPRESSÃO QUALITATIVA DA AVALIAÇÃO DOS SERVIÇOS</t>
  </si>
  <si>
    <t>Objetivo operanional (OP_1)</t>
  </si>
  <si>
    <t>(expressa os resultados pretendidos): descrever</t>
  </si>
  <si>
    <t>Dimensão/perspectiva</t>
  </si>
  <si>
    <t>(Eficácia, Eficieência, Qualidade): descrever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</si>
  <si>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</si>
  <si>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</si>
  <si>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</si>
  <si>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</si>
  <si>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</si>
  <si>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</si>
  <si>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</si>
  <si>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</si>
  <si>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</si>
  <si>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</si>
  <si>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</si>
  <si>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</si>
  <si>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</si>
  <si>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</si>
  <si>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</si>
  <si>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</si>
  <si>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</si>
  <si>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</si>
  <si>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</si>
  <si>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</si>
  <si>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</si>
  <si>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</si>
  <si>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Sistema de Informação xxx, processo n.º  xxx, acta n.º, etc..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</si>
  <si>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</si>
  <si>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</si>
  <si>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</si>
  <si>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</si>
  <si>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</si>
  <si>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</si>
  <si>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</si>
  <si>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</si>
  <si>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</si>
  <si>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</si>
  <si>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</si>
  <si>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Técnico Superior</t>
  </si>
  <si>
    <t>Assistente Técnico</t>
  </si>
  <si>
    <t>Dirigentes - Direção Intermédia e Chefes de equipa</t>
  </si>
  <si>
    <t>Âmbito</t>
  </si>
  <si>
    <t>#1</t>
  </si>
  <si>
    <t>#2</t>
  </si>
  <si>
    <t>#3</t>
  </si>
  <si>
    <t>RELEVANTE</t>
  </si>
  <si>
    <t>Taxa de Execução
(face ao disponível)</t>
  </si>
  <si>
    <t>Taxa de Realização do OP5</t>
  </si>
  <si>
    <t>Ciclo de Gestão</t>
  </si>
  <si>
    <t>UERHE / UERHP</t>
  </si>
  <si>
    <t>Pontuação Executada / Pontuação Planeada</t>
  </si>
  <si>
    <t>QUAR 2018</t>
  </si>
  <si>
    <r>
      <t xml:space="preserve">REGRA: Para este efeito, são considerados </t>
    </r>
    <r>
      <rPr>
        <b/>
        <sz val="10"/>
        <rFont val="Calibri"/>
        <family val="2"/>
      </rPr>
      <t>objetivos mais relevantes</t>
    </r>
    <r>
      <rPr>
        <sz val="10"/>
        <rFont val="Calibri"/>
        <family val="2"/>
      </rPr>
      <t xml:space="preserve"> aqueles que, somando os pesos por ordem decrescente de contribuição para a avaliação final, perfaçam uma percentagem superior a 50%, resultante do apuramento de, pelo menos, metade dos objectivos.</t>
    </r>
  </si>
  <si>
    <t>Meta 
2018</t>
  </si>
  <si>
    <r>
      <t>Objectivos Estratégicos vs Operacionais|</t>
    </r>
    <r>
      <rPr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>matriz de enquadramento</t>
    </r>
  </si>
  <si>
    <t>Ref.:</t>
  </si>
  <si>
    <t>Descritivo</t>
  </si>
  <si>
    <t>Execução
(30.jun.2018)</t>
  </si>
  <si>
    <r>
      <t>Execução</t>
    </r>
    <r>
      <rPr>
        <b/>
        <vertAlign val="superscript"/>
        <sz val="8"/>
        <color indexed="9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 xml:space="preserve">
(31.dez.2018)</t>
    </r>
  </si>
  <si>
    <r>
      <t xml:space="preserve">Desvio 
Executado / 
Disponível
</t>
    </r>
    <r>
      <rPr>
        <b/>
        <sz val="8"/>
        <color indexed="9"/>
        <rFont val="Calibri"/>
        <family val="2"/>
      </rPr>
      <t>(31.12.2018)</t>
    </r>
  </si>
  <si>
    <t>AVALIAÇÃO FINAL DO QUAR 2018</t>
  </si>
  <si>
    <t>Realizado
2016</t>
  </si>
  <si>
    <r>
      <t>Realizado</t>
    </r>
    <r>
      <rPr>
        <b/>
        <sz val="9"/>
        <rFont val="Calibri"/>
        <family val="2"/>
      </rPr>
      <t xml:space="preserve">
2017</t>
    </r>
  </si>
  <si>
    <t># n…</t>
  </si>
  <si>
    <t>…</t>
  </si>
  <si>
    <t>Memória descritiva - QUAR 2018</t>
  </si>
  <si>
    <t>Pontuação efetivos Planeados para 2018</t>
  </si>
  <si>
    <r>
      <t xml:space="preserve">Dias úteis 2018 </t>
    </r>
    <r>
      <rPr>
        <b/>
        <sz val="9"/>
        <color indexed="9"/>
        <rFont val="Wingdings"/>
        <family val="0"/>
      </rPr>
      <t>F</t>
    </r>
  </si>
  <si>
    <r>
      <t>Pontuação 
(Conselho Coordenador da Avaliação de Serviços)</t>
    </r>
    <r>
      <rPr>
        <b/>
        <vertAlign val="superscript"/>
        <sz val="9"/>
        <color indexed="9"/>
        <rFont val="Calibri"/>
        <family val="2"/>
      </rPr>
      <t>1</t>
    </r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</si>
  <si>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</si>
  <si>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</si>
  <si>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</si>
  <si>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</si>
  <si>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</si>
  <si>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Nível 1 - Política Pública</t>
  </si>
  <si>
    <t>Nível 2 - Estratégico</t>
  </si>
  <si>
    <t>Enquadramento Estratégico</t>
  </si>
  <si>
    <t>Enquadramento operacional</t>
  </si>
  <si>
    <t>Medida</t>
  </si>
  <si>
    <t>Objectivo Estratégico (OE)</t>
  </si>
  <si>
    <t>Relação com Nível 1</t>
  </si>
  <si>
    <t xml:space="preserve">Relação com Nível 2 </t>
  </si>
  <si>
    <t>RD – Evidencia de relação direta</t>
  </si>
  <si>
    <t>RI – Evidencia de relação indireta</t>
  </si>
  <si>
    <t>Nível 3 - Gestão|Operacional</t>
  </si>
  <si>
    <t>Pontuação efetivos Executados para 2018</t>
  </si>
  <si>
    <t>UO/Monit.</t>
  </si>
  <si>
    <t>Programa do XXI Governo Constitucional| 
GOP 2016-2019| Outros instrumentos de nível político</t>
  </si>
  <si>
    <t>Direção-Geral de Política do Mar</t>
  </si>
  <si>
    <t>A DGPM tem por missão desenvolver, avaliar e atualizar a Estratégia Nacional para o Mar (ENM), elaborar e propor a política nacional do mar nas suas diversas vertentes, planear e ordenar o espaço marítimo nos seus diferentes usos e atividades, acompanhar e participar no desenvolvimento da Política Marítima Integrada da União Europeia e promover a cooperação nacional e internacional no âmbito do mar.</t>
  </si>
  <si>
    <t>OE4:</t>
  </si>
  <si>
    <t>Assegurar o apoio à implementação da política pública para o mar, enquanto política integrada, e assegurar a respetiva monitorização</t>
  </si>
  <si>
    <t>Contribuir para a promoção de investimentos na área do mar através de fontes de financiamento públicas de diferentes naturezas</t>
  </si>
  <si>
    <t>Contribuir para uma politica externa na área do mar que projete Portugal como um ator de relevo no plano internacional</t>
  </si>
  <si>
    <t>Contribuir para a simplificação e modernização administrativa</t>
  </si>
  <si>
    <t>OP1: Apoiar tecnicamente a ação de governação e a implementação da Estratégia Nacional para o Mar (ENM) 2013-2020</t>
  </si>
  <si>
    <t xml:space="preserve">OP2: Apoiar a ação externa do Estado nos assuntos relacionados com o mar                  </t>
  </si>
  <si>
    <t xml:space="preserve">Percentagem de respostas face ao universo de solicitações do Ministério dos Negócios Estrangeiros no âmbito da cooperação internacional na área do mar </t>
  </si>
  <si>
    <t>Número de participações em iniciativas da Política Marítima Integrada da União Europeia  (Participação nas reuniões do Grupo de peritos da PMI e no Dia Europeu do Mar</t>
  </si>
  <si>
    <t>Número de relatórios referentes às competências de Organismo Intermédio do Programa Operacional Mar 2020</t>
  </si>
  <si>
    <t>Número de relatórios relativos ao acompanhamento e coordenação nacional da iniciativa CISE da UE e projetos relacionados</t>
  </si>
  <si>
    <t>Número de trabalhadores abrangidos por ações de formação no ano (n.º de trabalhadores que frequentaram formação/efetivo médio)</t>
  </si>
  <si>
    <t>100%</t>
  </si>
  <si>
    <t>Número de medidas adotadas com vista à otimização dos processos da organização</t>
  </si>
  <si>
    <t>1</t>
  </si>
  <si>
    <t>1.ª Versão</t>
  </si>
  <si>
    <t xml:space="preserve">Número de relatórios referentes aos indicadores de monitorização de apoio à Estratégia Nacional para o Mar </t>
  </si>
  <si>
    <t>N/A</t>
  </si>
  <si>
    <t>DSE</t>
  </si>
  <si>
    <t>2</t>
  </si>
  <si>
    <t>DSP</t>
  </si>
  <si>
    <t>Prazo de elaboração do relatório anual de monitorização integrada da utilização dos FEEI no mar (ITI Mar)</t>
  </si>
  <si>
    <t>Número de relatórios relativos à implementação da medida 3.2.5 da Agenda Portugal Digital</t>
  </si>
  <si>
    <t>OP5: Contribuir para a gestão moderna e sustentada da organização</t>
  </si>
  <si>
    <t>DAJFA</t>
  </si>
  <si>
    <t>Ind.11</t>
  </si>
  <si>
    <t>Objetivo Estratégico 4</t>
  </si>
  <si>
    <t xml:space="preserve">OP4 </t>
  </si>
  <si>
    <t>QUALIDADE</t>
  </si>
  <si>
    <t>Outros valores (Reserva Orçamental MM+Extraorcamental)</t>
  </si>
  <si>
    <t>Número de ações desenvolvidas para dinamizar o projeto Kit do Mar</t>
  </si>
  <si>
    <t xml:space="preserve">OP3: Garantir a aplicação e monitorização das fontes de financiamento públicas de diferentes naturezas nos assuntos relacionados com o mar                                                                             </t>
  </si>
  <si>
    <t>X</t>
  </si>
  <si>
    <t>OP4: Apoiar o desenvolvimento do conhecimento funcional e situação do mar</t>
  </si>
  <si>
    <t>Número de relatórios referentes à Gestão do PT02 – Gestão Integrada das Águas Marinhas e Costeiras do MFEEE 2014-2021</t>
  </si>
  <si>
    <t>Relatório Interno</t>
  </si>
  <si>
    <t>Sistema de controlo interno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</si>
</sst>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[$-816]dddd\,\ d&quot; de &quot;mmmm&quot; de &quot;yyyy"/>
    <numFmt numFmtId="172" formatCode="0.000"/>
    <numFmt numFmtId="173" formatCode="0.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9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i/>
      <sz val="10"/>
      <name val="Calibri"/>
      <family val="2"/>
    </font>
    <font>
      <b/>
      <sz val="8"/>
      <color indexed="9"/>
      <name val="Calibri"/>
      <family val="2"/>
    </font>
    <font>
      <b/>
      <vertAlign val="superscript"/>
      <sz val="8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9"/>
      <color indexed="9"/>
      <name val="Wingdings"/>
      <family val="0"/>
    </font>
    <font>
      <b/>
      <vertAlign val="superscript"/>
      <sz val="9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63"/>
      <name val="Sitka Heading"/>
      <family val="0"/>
    </font>
    <font>
      <b/>
      <sz val="12"/>
      <color indexed="63"/>
      <name val="Calibri"/>
      <family val="2"/>
    </font>
    <font>
      <b/>
      <sz val="12"/>
      <color indexed="63"/>
      <name val="Wingdings"/>
      <family val="0"/>
    </font>
    <font>
      <b/>
      <sz val="9"/>
      <color indexed="63"/>
      <name val="Calibri"/>
      <family val="2"/>
    </font>
    <font>
      <b/>
      <sz val="9"/>
      <color indexed="21"/>
      <name val="Calibri"/>
      <family val="2"/>
    </font>
    <font>
      <i/>
      <sz val="9"/>
      <color indexed="63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4"/>
      <color indexed="21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63"/>
      <name val="Arial"/>
      <family val="2"/>
    </font>
    <font>
      <b/>
      <sz val="9"/>
      <color indexed="59"/>
      <name val="Calibri"/>
      <family val="2"/>
    </font>
    <font>
      <b/>
      <sz val="18"/>
      <color indexed="9"/>
      <name val="Calibri"/>
      <family val="2"/>
    </font>
    <font>
      <i/>
      <sz val="8"/>
      <color indexed="63"/>
      <name val="Calibri"/>
      <family val="2"/>
    </font>
    <font>
      <b/>
      <sz val="14"/>
      <color indexed="63"/>
      <name val="Calibri"/>
      <family val="2"/>
    </font>
    <font>
      <sz val="44"/>
      <color indexed="30"/>
      <name val="Calibri"/>
      <family val="2"/>
    </font>
    <font>
      <sz val="96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b/>
      <sz val="9"/>
      <color theme="0"/>
      <name val="Calibri"/>
      <family val="2"/>
    </font>
    <font>
      <b/>
      <sz val="12"/>
      <color theme="1" tint="0.24998000264167786"/>
      <name val="Sitka Heading"/>
      <family val="0"/>
    </font>
    <font>
      <b/>
      <sz val="12"/>
      <color theme="1" tint="0.24998000264167786"/>
      <name val="Calibri"/>
      <family val="2"/>
    </font>
    <font>
      <b/>
      <sz val="12"/>
      <color theme="1" tint="0.24998000264167786"/>
      <name val="Wingdings"/>
      <family val="0"/>
    </font>
    <font>
      <b/>
      <sz val="8"/>
      <color theme="0"/>
      <name val="Calibri"/>
      <family val="2"/>
    </font>
    <font>
      <b/>
      <sz val="9"/>
      <color theme="1" tint="0.34999001026153564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1" tint="0.34999001026153564"/>
      <name val="Calibri"/>
      <family val="2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sz val="10"/>
      <color rgb="FF595959"/>
      <name val="Calibri"/>
      <family val="2"/>
    </font>
    <font>
      <b/>
      <sz val="9"/>
      <color theme="2" tint="-0.8999800086021423"/>
      <name val="Calibri"/>
      <family val="2"/>
    </font>
    <font>
      <u val="single"/>
      <sz val="10"/>
      <color theme="1" tint="0.34999001026153564"/>
      <name val="Arial"/>
      <family val="2"/>
    </font>
    <font>
      <b/>
      <sz val="9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4"/>
      <color theme="8" tint="-0.4999699890613556"/>
      <name val="Calibri"/>
      <family val="2"/>
    </font>
    <font>
      <b/>
      <sz val="18"/>
      <color theme="0"/>
      <name val="Calibri"/>
      <family val="2"/>
    </font>
    <font>
      <i/>
      <sz val="8"/>
      <color rgb="FF595959"/>
      <name val="Calibri"/>
      <family val="2"/>
    </font>
    <font>
      <b/>
      <sz val="14"/>
      <color rgb="FF59595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n">
        <color theme="0"/>
      </right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4999699890613556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n">
        <color theme="0" tint="-0.4999699890613556"/>
      </left>
      <right/>
      <top style="thick">
        <color theme="0"/>
      </top>
      <bottom style="thick">
        <color theme="0"/>
      </bottom>
    </border>
    <border>
      <left/>
      <right style="thin">
        <color theme="0" tint="-0.4999699890613556"/>
      </right>
      <top style="thick">
        <color theme="0"/>
      </top>
      <bottom style="thick">
        <color theme="0"/>
      </bottom>
    </border>
    <border>
      <left/>
      <right style="thin">
        <color theme="0"/>
      </right>
      <top style="thick">
        <color theme="0"/>
      </top>
      <bottom style="thick">
        <color theme="0"/>
      </bottom>
    </border>
    <border>
      <left/>
      <right style="thin">
        <color theme="2"/>
      </right>
      <top/>
      <bottom/>
    </border>
    <border>
      <left style="dashDot">
        <color theme="8" tint="0.5999600291252136"/>
      </left>
      <right/>
      <top/>
      <bottom/>
    </border>
    <border>
      <left/>
      <right style="dashDot">
        <color theme="8" tint="0.5999600291252136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89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4" applyNumberFormat="0" applyAlignment="0" applyProtection="0"/>
    <xf numFmtId="0" fontId="61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2" fillId="27" borderId="0" applyNumberFormat="0" applyBorder="0" applyAlignment="0" applyProtection="0"/>
    <xf numFmtId="165" fontId="0" fillId="0" borderId="0" applyFont="0" applyFill="0" applyBorder="0" applyAlignment="0" applyProtection="0"/>
    <xf numFmtId="0" fontId="63" fillId="28" borderId="4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 wrapText="1"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20" borderId="7" applyNumberFormat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3" fontId="0" fillId="0" borderId="0" applyFont="0" applyFill="0" applyBorder="0" applyAlignment="0" applyProtection="0"/>
  </cellStyleXfs>
  <cellXfs count="298">
    <xf numFmtId="0" fontId="0" fillId="0" borderId="0" xfId="0" applyAlignment="1">
      <alignment wrapText="1"/>
    </xf>
    <xf numFmtId="0" fontId="32" fillId="0" borderId="0" xfId="53" applyFont="1" applyProtection="1">
      <alignment wrapText="1"/>
      <protection locked="0"/>
    </xf>
    <xf numFmtId="0" fontId="32" fillId="0" borderId="0" xfId="0" applyFont="1" applyAlignment="1">
      <alignment wrapText="1"/>
    </xf>
    <xf numFmtId="0" fontId="33" fillId="0" borderId="0" xfId="53" applyFont="1" applyFill="1" applyAlignment="1" applyProtection="1">
      <alignment vertical="top" wrapText="1"/>
      <protection locked="0"/>
    </xf>
    <xf numFmtId="49" fontId="3" fillId="2" borderId="10" xfId="53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vertical="center" wrapText="1"/>
    </xf>
    <xf numFmtId="0" fontId="35" fillId="0" borderId="0" xfId="53" applyFont="1" applyFill="1" applyBorder="1" applyAlignment="1" applyProtection="1">
      <alignment horizontal="left" vertical="center" wrapText="1" indent="1"/>
      <protection locked="0"/>
    </xf>
    <xf numFmtId="0" fontId="33" fillId="0" borderId="0" xfId="53" applyFont="1" applyFill="1" applyBorder="1" applyAlignment="1" applyProtection="1">
      <alignment vertical="top" wrapText="1"/>
      <protection locked="0"/>
    </xf>
    <xf numFmtId="0" fontId="3" fillId="2" borderId="10" xfId="53" applyFont="1" applyFill="1" applyBorder="1" applyAlignment="1" applyProtection="1">
      <alignment horizontal="center" vertical="center" wrapText="1"/>
      <protection locked="0"/>
    </xf>
    <xf numFmtId="0" fontId="75" fillId="0" borderId="11" xfId="60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/>
      <protection/>
    </xf>
    <xf numFmtId="0" fontId="11" fillId="33" borderId="10" xfId="53" applyFont="1" applyFill="1" applyBorder="1" applyAlignment="1" applyProtection="1">
      <alignment horizontal="left" vertical="center" wrapText="1" indent="1"/>
      <protection locked="0"/>
    </xf>
    <xf numFmtId="0" fontId="11" fillId="34" borderId="10" xfId="53" applyFont="1" applyFill="1" applyBorder="1" applyAlignment="1" applyProtection="1">
      <alignment horizontal="left" vertical="center" wrapText="1" indent="1"/>
      <protection locked="0"/>
    </xf>
    <xf numFmtId="0" fontId="32" fillId="0" borderId="0" xfId="0" applyFont="1" applyAlignment="1">
      <alignment horizontal="left" wrapText="1" indent="1"/>
    </xf>
    <xf numFmtId="0" fontId="35" fillId="0" borderId="0" xfId="53" applyFont="1" applyFill="1" applyBorder="1" applyAlignment="1" applyProtection="1">
      <alignment horizontal="right" vertical="center" wrapText="1"/>
      <protection locked="0"/>
    </xf>
    <xf numFmtId="14" fontId="35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Border="1" applyAlignment="1" applyProtection="1">
      <alignment horizontal="right" vertical="center" wrapText="1"/>
      <protection locked="0"/>
    </xf>
    <xf numFmtId="166" fontId="32" fillId="0" borderId="0" xfId="0" applyNumberFormat="1" applyFont="1" applyAlignment="1">
      <alignment wrapText="1"/>
    </xf>
    <xf numFmtId="164" fontId="32" fillId="0" borderId="0" xfId="0" applyNumberFormat="1" applyFont="1" applyAlignment="1">
      <alignment wrapText="1"/>
    </xf>
    <xf numFmtId="9" fontId="32" fillId="35" borderId="10" xfId="53" applyNumberFormat="1" applyFont="1" applyFill="1" applyBorder="1" applyAlignment="1" applyProtection="1">
      <alignment horizontal="center" vertical="center" wrapText="1"/>
      <protection locked="0"/>
    </xf>
    <xf numFmtId="1" fontId="74" fillId="0" borderId="0" xfId="0" applyNumberFormat="1" applyFont="1" applyAlignment="1">
      <alignment wrapText="1"/>
    </xf>
    <xf numFmtId="9" fontId="32" fillId="0" borderId="0" xfId="0" applyNumberFormat="1" applyFont="1" applyAlignment="1">
      <alignment wrapText="1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0" fontId="3" fillId="2" borderId="10" xfId="53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Alignment="1" applyProtection="1">
      <alignment horizontal="left" vertical="center" wrapText="1" indent="1"/>
      <protection locked="0"/>
    </xf>
    <xf numFmtId="9" fontId="32" fillId="0" borderId="0" xfId="70" applyFont="1" applyAlignment="1">
      <alignment wrapText="1"/>
    </xf>
    <xf numFmtId="9" fontId="76" fillId="0" borderId="12" xfId="71" applyFont="1" applyFill="1" applyBorder="1" applyAlignment="1">
      <alignment horizontal="center" vertical="center"/>
    </xf>
    <xf numFmtId="0" fontId="76" fillId="0" borderId="13" xfId="60" applyFont="1" applyFill="1" applyBorder="1" applyAlignment="1">
      <alignment/>
      <protection/>
    </xf>
    <xf numFmtId="0" fontId="75" fillId="0" borderId="14" xfId="60" applyFont="1" applyFill="1" applyBorder="1" applyAlignment="1">
      <alignment horizontal="center" vertical="center" wrapText="1"/>
      <protection/>
    </xf>
    <xf numFmtId="0" fontId="75" fillId="0" borderId="15" xfId="60" applyFont="1" applyFill="1" applyBorder="1" applyAlignment="1">
      <alignment vertical="center"/>
      <protection/>
    </xf>
    <xf numFmtId="9" fontId="76" fillId="0" borderId="14" xfId="71" applyFont="1" applyFill="1" applyBorder="1" applyAlignment="1">
      <alignment horizontal="center" vertical="center"/>
    </xf>
    <xf numFmtId="9" fontId="75" fillId="0" borderId="14" xfId="71" applyFont="1" applyFill="1" applyBorder="1" applyAlignment="1">
      <alignment horizontal="center" vertical="center"/>
    </xf>
    <xf numFmtId="0" fontId="75" fillId="0" borderId="16" xfId="60" applyFont="1" applyFill="1" applyBorder="1" applyAlignment="1">
      <alignment vertical="center"/>
      <protection/>
    </xf>
    <xf numFmtId="9" fontId="76" fillId="0" borderId="17" xfId="71" applyFont="1" applyFill="1" applyBorder="1" applyAlignment="1">
      <alignment horizontal="center" vertical="center"/>
    </xf>
    <xf numFmtId="9" fontId="76" fillId="0" borderId="18" xfId="71" applyFont="1" applyFill="1" applyBorder="1" applyAlignment="1">
      <alignment horizontal="center" vertical="center"/>
    </xf>
    <xf numFmtId="0" fontId="76" fillId="0" borderId="16" xfId="60" applyFont="1" applyFill="1" applyBorder="1" applyAlignment="1">
      <alignment vertical="center"/>
      <protection/>
    </xf>
    <xf numFmtId="9" fontId="76" fillId="36" borderId="18" xfId="71" applyFont="1" applyFill="1" applyBorder="1" applyAlignment="1">
      <alignment horizontal="center" vertical="center"/>
    </xf>
    <xf numFmtId="9" fontId="76" fillId="37" borderId="18" xfId="71" applyFont="1" applyFill="1" applyBorder="1" applyAlignment="1">
      <alignment horizontal="center" vertical="center"/>
    </xf>
    <xf numFmtId="0" fontId="77" fillId="38" borderId="19" xfId="53" applyFont="1" applyFill="1" applyBorder="1" applyAlignment="1" applyProtection="1">
      <alignment horizontal="center" vertical="center" wrapText="1"/>
      <protection locked="0"/>
    </xf>
    <xf numFmtId="49" fontId="3" fillId="35" borderId="19" xfId="53" applyNumberFormat="1" applyFont="1" applyFill="1" applyBorder="1" applyAlignment="1" applyProtection="1">
      <alignment horizontal="center" vertical="center" wrapText="1"/>
      <protection locked="0"/>
    </xf>
    <xf numFmtId="9" fontId="32" fillId="35" borderId="19" xfId="53" applyNumberFormat="1" applyFont="1" applyFill="1" applyBorder="1" applyAlignment="1" applyProtection="1">
      <alignment horizontal="center" vertical="center" wrapText="1"/>
      <protection locked="0"/>
    </xf>
    <xf numFmtId="9" fontId="32" fillId="35" borderId="20" xfId="71" applyFont="1" applyFill="1" applyBorder="1" applyAlignment="1" applyProtection="1">
      <alignment horizontal="center" vertical="center" wrapText="1"/>
      <protection locked="0"/>
    </xf>
    <xf numFmtId="0" fontId="3" fillId="35" borderId="19" xfId="53" applyFont="1" applyFill="1" applyBorder="1" applyAlignment="1" applyProtection="1">
      <alignment horizontal="left" vertical="center" wrapText="1" indent="1"/>
      <protection locked="0"/>
    </xf>
    <xf numFmtId="0" fontId="32" fillId="35" borderId="19" xfId="53" applyFont="1" applyFill="1" applyBorder="1" applyAlignment="1" applyProtection="1">
      <alignment horizontal="left" vertical="center" wrapText="1" indent="1"/>
      <protection locked="0"/>
    </xf>
    <xf numFmtId="49" fontId="32" fillId="35" borderId="19" xfId="53" applyNumberFormat="1" applyFont="1" applyFill="1" applyBorder="1" applyAlignment="1" applyProtection="1">
      <alignment horizontal="center" vertical="center" wrapText="1"/>
      <protection locked="0"/>
    </xf>
    <xf numFmtId="0" fontId="32" fillId="35" borderId="19" xfId="53" applyNumberFormat="1" applyFont="1" applyFill="1" applyBorder="1" applyAlignment="1" applyProtection="1">
      <alignment horizontal="center" vertical="center" wrapText="1"/>
      <protection locked="0"/>
    </xf>
    <xf numFmtId="1" fontId="3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2" fillId="35" borderId="21" xfId="71" applyNumberFormat="1" applyFont="1" applyFill="1" applyBorder="1" applyAlignment="1" applyProtection="1">
      <alignment horizontal="left" vertical="center" wrapText="1" indent="1"/>
      <protection locked="0"/>
    </xf>
    <xf numFmtId="1" fontId="3" fillId="35" borderId="19" xfId="71" applyNumberFormat="1" applyFont="1" applyFill="1" applyBorder="1" applyAlignment="1" applyProtection="1">
      <alignment horizontal="center" vertical="center"/>
      <protection locked="0"/>
    </xf>
    <xf numFmtId="1" fontId="32" fillId="35" borderId="19" xfId="53" applyNumberFormat="1" applyFont="1" applyFill="1" applyBorder="1" applyAlignment="1" applyProtection="1">
      <alignment horizontal="center" vertical="center" wrapText="1"/>
      <protection locked="0"/>
    </xf>
    <xf numFmtId="0" fontId="32" fillId="35" borderId="10" xfId="53" applyFont="1" applyFill="1" applyBorder="1" applyAlignment="1" applyProtection="1">
      <alignment horizontal="center" vertical="center" wrapText="1"/>
      <protection locked="0"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9" fontId="32" fillId="35" borderId="10" xfId="71" applyFont="1" applyFill="1" applyBorder="1" applyAlignment="1" applyProtection="1">
      <alignment horizontal="center" vertical="center" wrapText="1"/>
      <protection locked="0"/>
    </xf>
    <xf numFmtId="1" fontId="3" fillId="35" borderId="19" xfId="53" applyNumberFormat="1" applyFont="1" applyFill="1" applyBorder="1" applyAlignment="1" applyProtection="1">
      <alignment horizontal="center" vertical="center" wrapText="1"/>
      <protection locked="0"/>
    </xf>
    <xf numFmtId="0" fontId="32" fillId="35" borderId="10" xfId="53" applyNumberFormat="1" applyFont="1" applyFill="1" applyBorder="1" applyAlignment="1">
      <alignment horizontal="center" vertical="center" wrapText="1"/>
      <protection/>
    </xf>
    <xf numFmtId="9" fontId="32" fillId="35" borderId="22" xfId="53" applyNumberFormat="1" applyFont="1" applyFill="1" applyBorder="1" applyAlignment="1">
      <alignment horizontal="center" vertical="center" wrapText="1"/>
      <protection/>
    </xf>
    <xf numFmtId="9" fontId="32" fillId="35" borderId="19" xfId="70" applyFont="1" applyFill="1" applyBorder="1" applyAlignment="1" applyProtection="1">
      <alignment horizontal="center" vertical="center" wrapText="1"/>
      <protection locked="0"/>
    </xf>
    <xf numFmtId="0" fontId="77" fillId="38" borderId="19" xfId="53" applyFont="1" applyFill="1" applyBorder="1" applyAlignment="1" applyProtection="1">
      <alignment horizontal="right" vertical="center" wrapText="1"/>
      <protection locked="0"/>
    </xf>
    <xf numFmtId="9" fontId="77" fillId="38" borderId="19" xfId="53" applyNumberFormat="1" applyFont="1" applyFill="1" applyBorder="1" applyAlignment="1" applyProtection="1">
      <alignment horizontal="center" vertical="center" wrapText="1"/>
      <protection locked="0"/>
    </xf>
    <xf numFmtId="0" fontId="77" fillId="38" borderId="23" xfId="53" applyFont="1" applyFill="1" applyBorder="1" applyAlignment="1" applyProtection="1">
      <alignment horizontal="right" vertical="center" wrapText="1"/>
      <protection locked="0"/>
    </xf>
    <xf numFmtId="9" fontId="77" fillId="38" borderId="23" xfId="53" applyNumberFormat="1" applyFont="1" applyFill="1" applyBorder="1" applyAlignment="1" applyProtection="1">
      <alignment horizontal="center" vertical="center" wrapText="1"/>
      <protection locked="0"/>
    </xf>
    <xf numFmtId="0" fontId="77" fillId="38" borderId="10" xfId="53" applyFont="1" applyFill="1" applyBorder="1" applyAlignment="1" applyProtection="1">
      <alignment horizontal="right" vertical="center" wrapText="1"/>
      <protection locked="0"/>
    </xf>
    <xf numFmtId="9" fontId="77" fillId="38" borderId="10" xfId="53" applyNumberFormat="1" applyFont="1" applyFill="1" applyBorder="1" applyAlignment="1" applyProtection="1">
      <alignment horizontal="center" vertical="center" wrapText="1"/>
      <protection locked="0"/>
    </xf>
    <xf numFmtId="0" fontId="77" fillId="38" borderId="10" xfId="53" applyFont="1" applyFill="1" applyBorder="1" applyAlignment="1" applyProtection="1">
      <alignment horizontal="center" vertical="center" wrapText="1"/>
      <protection locked="0"/>
    </xf>
    <xf numFmtId="0" fontId="78" fillId="35" borderId="10" xfId="53" applyFont="1" applyFill="1" applyBorder="1" applyAlignment="1" applyProtection="1">
      <alignment horizontal="center" vertical="center" wrapText="1"/>
      <protection locked="0"/>
    </xf>
    <xf numFmtId="0" fontId="79" fillId="35" borderId="10" xfId="53" applyFont="1" applyFill="1" applyBorder="1" applyAlignment="1" applyProtection="1">
      <alignment vertical="center" wrapText="1"/>
      <protection locked="0"/>
    </xf>
    <xf numFmtId="0" fontId="79" fillId="35" borderId="10" xfId="53" applyFont="1" applyFill="1" applyBorder="1" applyAlignment="1" applyProtection="1">
      <alignment horizontal="center" vertical="center" wrapText="1"/>
      <protection locked="0"/>
    </xf>
    <xf numFmtId="0" fontId="80" fillId="35" borderId="10" xfId="53" applyFont="1" applyFill="1" applyBorder="1" applyAlignment="1" applyProtection="1">
      <alignment vertical="center" wrapText="1"/>
      <protection locked="0"/>
    </xf>
    <xf numFmtId="0" fontId="78" fillId="35" borderId="19" xfId="53" applyFont="1" applyFill="1" applyBorder="1" applyAlignment="1" applyProtection="1">
      <alignment horizontal="center" vertical="center" wrapText="1"/>
      <protection locked="0"/>
    </xf>
    <xf numFmtId="0" fontId="36" fillId="39" borderId="22" xfId="0" applyFont="1" applyFill="1" applyBorder="1" applyAlignment="1" applyProtection="1">
      <alignment vertical="center"/>
      <protection locked="0"/>
    </xf>
    <xf numFmtId="0" fontId="36" fillId="39" borderId="24" xfId="0" applyFont="1" applyFill="1" applyBorder="1" applyAlignment="1" applyProtection="1">
      <alignment vertical="center"/>
      <protection locked="0"/>
    </xf>
    <xf numFmtId="0" fontId="36" fillId="39" borderId="25" xfId="0" applyFont="1" applyFill="1" applyBorder="1" applyAlignment="1" applyProtection="1">
      <alignment vertical="center" wrapText="1"/>
      <protection locked="0"/>
    </xf>
    <xf numFmtId="0" fontId="81" fillId="39" borderId="10" xfId="53" applyFont="1" applyFill="1" applyBorder="1" applyAlignment="1" applyProtection="1">
      <alignment horizontal="center" vertical="center" wrapText="1"/>
      <protection locked="0"/>
    </xf>
    <xf numFmtId="0" fontId="81" fillId="39" borderId="19" xfId="53" applyFont="1" applyFill="1" applyBorder="1" applyAlignment="1" applyProtection="1">
      <alignment horizontal="center" vertical="center" wrapText="1"/>
      <protection locked="0"/>
    </xf>
    <xf numFmtId="0" fontId="36" fillId="39" borderId="10" xfId="0" applyFont="1" applyFill="1" applyBorder="1" applyAlignment="1" applyProtection="1">
      <alignment horizontal="left" vertical="center" wrapText="1" indent="1"/>
      <protection locked="0"/>
    </xf>
    <xf numFmtId="0" fontId="82" fillId="33" borderId="10" xfId="53" applyFont="1" applyFill="1" applyBorder="1" applyAlignment="1" applyProtection="1">
      <alignment horizontal="center" vertical="center" wrapText="1"/>
      <protection locked="0"/>
    </xf>
    <xf numFmtId="3" fontId="82" fillId="33" borderId="10" xfId="53" applyNumberFormat="1" applyFont="1" applyFill="1" applyBorder="1" applyAlignment="1" applyProtection="1">
      <alignment horizontal="center" vertical="center" wrapText="1"/>
      <protection locked="0"/>
    </xf>
    <xf numFmtId="9" fontId="82" fillId="33" borderId="10" xfId="70" applyFont="1" applyFill="1" applyBorder="1" applyAlignment="1" applyProtection="1">
      <alignment horizontal="center" vertical="center" wrapText="1"/>
      <protection locked="0"/>
    </xf>
    <xf numFmtId="0" fontId="82" fillId="40" borderId="10" xfId="60" applyFont="1" applyFill="1" applyBorder="1" applyAlignment="1">
      <alignment horizontal="center" vertical="center" wrapText="1"/>
      <protection/>
    </xf>
    <xf numFmtId="1" fontId="82" fillId="40" borderId="10" xfId="60" applyNumberFormat="1" applyFont="1" applyFill="1" applyBorder="1" applyAlignment="1">
      <alignment horizontal="center" vertical="center" wrapText="1"/>
      <protection/>
    </xf>
    <xf numFmtId="9" fontId="82" fillId="40" borderId="10" xfId="70" applyFont="1" applyFill="1" applyBorder="1" applyAlignment="1">
      <alignment horizontal="center" vertical="center" wrapText="1"/>
    </xf>
    <xf numFmtId="164" fontId="82" fillId="33" borderId="22" xfId="70" applyNumberFormat="1" applyFont="1" applyFill="1" applyBorder="1" applyAlignment="1" applyProtection="1">
      <alignment vertical="center" wrapText="1"/>
      <protection locked="0"/>
    </xf>
    <xf numFmtId="9" fontId="74" fillId="35" borderId="10" xfId="71" applyNumberFormat="1" applyFont="1" applyFill="1" applyBorder="1" applyAlignment="1" applyProtection="1">
      <alignment horizontal="center" vertical="center"/>
      <protection/>
    </xf>
    <xf numFmtId="9" fontId="83" fillId="36" borderId="10" xfId="70" applyFont="1" applyFill="1" applyBorder="1" applyAlignment="1" applyProtection="1">
      <alignment horizontal="center" vertical="center" wrapText="1"/>
      <protection locked="0"/>
    </xf>
    <xf numFmtId="9" fontId="83" fillId="0" borderId="10" xfId="70" applyFont="1" applyFill="1" applyBorder="1" applyAlignment="1" applyProtection="1">
      <alignment horizontal="center" vertical="center" wrapText="1"/>
      <protection locked="0"/>
    </xf>
    <xf numFmtId="0" fontId="74" fillId="35" borderId="10" xfId="53" applyFont="1" applyFill="1" applyBorder="1" applyAlignment="1" applyProtection="1">
      <alignment horizontal="left" vertical="center" wrapText="1" indent="1"/>
      <protection locked="0"/>
    </xf>
    <xf numFmtId="49" fontId="84" fillId="35" borderId="26" xfId="53" applyNumberFormat="1" applyFont="1" applyFill="1" applyBorder="1" applyAlignment="1" applyProtection="1">
      <alignment horizontal="center" vertical="center" wrapText="1"/>
      <protection locked="0"/>
    </xf>
    <xf numFmtId="0" fontId="77" fillId="39" borderId="10" xfId="60" applyFont="1" applyFill="1" applyBorder="1" applyAlignment="1">
      <alignment horizontal="right" vertical="center" wrapText="1"/>
      <protection/>
    </xf>
    <xf numFmtId="0" fontId="77" fillId="39" borderId="10" xfId="60" applyFont="1" applyFill="1" applyBorder="1" applyAlignment="1">
      <alignment horizontal="center" vertical="center" wrapText="1"/>
      <protection/>
    </xf>
    <xf numFmtId="164" fontId="82" fillId="33" borderId="10" xfId="53" applyNumberFormat="1" applyFont="1" applyFill="1" applyBorder="1" applyAlignment="1" applyProtection="1">
      <alignment horizontal="left" vertical="center" wrapText="1" indent="1"/>
      <protection locked="0"/>
    </xf>
    <xf numFmtId="166" fontId="74" fillId="40" borderId="10" xfId="53" applyNumberFormat="1" applyFont="1" applyFill="1" applyBorder="1" applyAlignment="1" applyProtection="1">
      <alignment horizontal="right" vertical="center" wrapText="1"/>
      <protection locked="0"/>
    </xf>
    <xf numFmtId="8" fontId="74" fillId="40" borderId="10" xfId="53" applyNumberFormat="1" applyFont="1" applyFill="1" applyBorder="1" applyAlignment="1" applyProtection="1">
      <alignment horizontal="right" vertical="center" wrapText="1"/>
      <protection locked="0"/>
    </xf>
    <xf numFmtId="164" fontId="74" fillId="40" borderId="10" xfId="53" applyNumberFormat="1" applyFont="1" applyFill="1" applyBorder="1" applyAlignment="1" applyProtection="1">
      <alignment horizontal="center" vertical="center" wrapText="1"/>
      <protection locked="0"/>
    </xf>
    <xf numFmtId="9" fontId="74" fillId="40" borderId="10" xfId="70" applyFont="1" applyFill="1" applyBorder="1" applyAlignment="1" applyProtection="1">
      <alignment horizontal="center" vertical="center" wrapText="1"/>
      <protection locked="0"/>
    </xf>
    <xf numFmtId="164" fontId="82" fillId="33" borderId="10" xfId="53" applyNumberFormat="1" applyFont="1" applyFill="1" applyBorder="1" applyAlignment="1" applyProtection="1">
      <alignment horizontal="center" vertical="center" wrapText="1"/>
      <protection locked="0"/>
    </xf>
    <xf numFmtId="9" fontId="82" fillId="33" borderId="22" xfId="70" applyFont="1" applyFill="1" applyBorder="1" applyAlignment="1" applyProtection="1">
      <alignment vertical="center" wrapText="1"/>
      <protection locked="0"/>
    </xf>
    <xf numFmtId="166" fontId="82" fillId="33" borderId="10" xfId="53" applyNumberFormat="1" applyFont="1" applyFill="1" applyBorder="1" applyAlignment="1" applyProtection="1">
      <alignment horizontal="right" vertical="center" wrapText="1"/>
      <protection locked="0"/>
    </xf>
    <xf numFmtId="8" fontId="82" fillId="33" borderId="10" xfId="53" applyNumberFormat="1" applyFont="1" applyFill="1" applyBorder="1" applyAlignment="1" applyProtection="1">
      <alignment horizontal="right" vertical="center" wrapText="1"/>
      <protection locked="0"/>
    </xf>
    <xf numFmtId="9" fontId="74" fillId="40" borderId="10" xfId="70" applyFont="1" applyFill="1" applyBorder="1" applyAlignment="1" applyProtection="1">
      <alignment horizontal="right" vertical="center" wrapText="1"/>
      <protection locked="0"/>
    </xf>
    <xf numFmtId="9" fontId="82" fillId="33" borderId="10" xfId="70" applyFont="1" applyFill="1" applyBorder="1" applyAlignment="1" applyProtection="1">
      <alignment horizontal="right" vertical="center" wrapText="1"/>
      <protection locked="0"/>
    </xf>
    <xf numFmtId="9" fontId="82" fillId="33" borderId="22" xfId="70" applyFont="1" applyFill="1" applyBorder="1" applyAlignment="1" applyProtection="1">
      <alignment horizontal="right" vertical="center" wrapText="1"/>
      <protection locked="0"/>
    </xf>
    <xf numFmtId="0" fontId="43" fillId="35" borderId="19" xfId="6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85" fillId="38" borderId="27" xfId="53" applyFont="1" applyFill="1" applyBorder="1" applyAlignment="1">
      <alignment horizontal="center" vertical="center" wrapText="1"/>
      <protection/>
    </xf>
    <xf numFmtId="0" fontId="86" fillId="35" borderId="27" xfId="53" applyFont="1" applyFill="1" applyBorder="1" applyAlignment="1">
      <alignment horizontal="center" vertical="center" wrapText="1"/>
      <protection/>
    </xf>
    <xf numFmtId="0" fontId="87" fillId="36" borderId="27" xfId="53" applyFont="1" applyFill="1" applyBorder="1" applyAlignment="1">
      <alignment horizontal="center" vertical="center" wrapText="1"/>
      <protection/>
    </xf>
    <xf numFmtId="0" fontId="88" fillId="36" borderId="27" xfId="53" applyFont="1" applyFill="1" applyBorder="1" applyAlignment="1">
      <alignment horizontal="center" vertical="center" wrapText="1"/>
      <protection/>
    </xf>
    <xf numFmtId="0" fontId="86" fillId="36" borderId="27" xfId="53" applyFont="1" applyFill="1" applyBorder="1" applyAlignment="1">
      <alignment horizontal="center" vertical="center" wrapText="1"/>
      <protection/>
    </xf>
    <xf numFmtId="0" fontId="89" fillId="0" borderId="27" xfId="53" applyFont="1" applyBorder="1" applyAlignment="1">
      <alignment horizontal="left" vertical="center" wrapText="1"/>
      <protection/>
    </xf>
    <xf numFmtId="0" fontId="89" fillId="0" borderId="27" xfId="53" applyFont="1" applyFill="1" applyBorder="1" applyAlignment="1">
      <alignment horizontal="center" vertical="center" wrapText="1"/>
      <protection/>
    </xf>
    <xf numFmtId="0" fontId="89" fillId="0" borderId="27" xfId="53" applyFont="1" applyFill="1" applyBorder="1" applyAlignment="1">
      <alignment horizontal="left" vertical="center" wrapText="1"/>
      <protection/>
    </xf>
    <xf numFmtId="0" fontId="87" fillId="35" borderId="27" xfId="53" applyFont="1" applyFill="1" applyBorder="1" applyAlignment="1">
      <alignment horizontal="center" vertical="center" wrapText="1"/>
      <protection/>
    </xf>
    <xf numFmtId="9" fontId="82" fillId="35" borderId="22" xfId="53" applyNumberFormat="1" applyFont="1" applyFill="1" applyBorder="1" applyAlignment="1" applyProtection="1">
      <alignment horizontal="center" vertical="center" wrapText="1"/>
      <protection locked="0"/>
    </xf>
    <xf numFmtId="9" fontId="82" fillId="33" borderId="10" xfId="7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53" applyFont="1" applyFill="1" applyBorder="1" applyAlignment="1" applyProtection="1">
      <alignment horizontal="center" vertical="center" wrapText="1"/>
      <protection locked="0"/>
    </xf>
    <xf numFmtId="0" fontId="86" fillId="41" borderId="28" xfId="55" applyFont="1" applyFill="1" applyBorder="1" applyAlignment="1">
      <alignment horizontal="center" vertical="center" wrapText="1"/>
      <protection/>
    </xf>
    <xf numFmtId="0" fontId="32" fillId="35" borderId="19" xfId="53" applyFont="1" applyFill="1" applyBorder="1" applyAlignment="1" applyProtection="1">
      <alignment horizontal="justify" vertical="center" wrapText="1"/>
      <protection locked="0"/>
    </xf>
    <xf numFmtId="0" fontId="45" fillId="35" borderId="21" xfId="71" applyNumberFormat="1" applyFont="1" applyFill="1" applyBorder="1" applyAlignment="1" applyProtection="1">
      <alignment horizontal="center" vertical="center" wrapText="1"/>
      <protection locked="0"/>
    </xf>
    <xf numFmtId="0" fontId="45" fillId="35" borderId="19" xfId="71" applyNumberFormat="1" applyFont="1" applyFill="1" applyBorder="1" applyAlignment="1" applyProtection="1">
      <alignment horizontal="center" vertical="center" wrapText="1"/>
      <protection locked="0"/>
    </xf>
    <xf numFmtId="1" fontId="32" fillId="35" borderId="10" xfId="70" applyNumberFormat="1" applyFont="1" applyFill="1" applyBorder="1" applyAlignment="1">
      <alignment horizontal="center" vertical="center" wrapText="1"/>
    </xf>
    <xf numFmtId="0" fontId="45" fillId="35" borderId="10" xfId="71" applyNumberFormat="1" applyFont="1" applyFill="1" applyBorder="1" applyAlignment="1" applyProtection="1">
      <alignment horizontal="center" vertical="center" wrapText="1"/>
      <protection locked="0"/>
    </xf>
    <xf numFmtId="0" fontId="45" fillId="35" borderId="10" xfId="53" applyFont="1" applyFill="1" applyBorder="1" applyAlignment="1" applyProtection="1">
      <alignment horizontal="center" vertical="center" wrapText="1"/>
      <protection locked="0"/>
    </xf>
    <xf numFmtId="0" fontId="80" fillId="35" borderId="22" xfId="53" applyFont="1" applyFill="1" applyBorder="1" applyAlignment="1" applyProtection="1">
      <alignment horizontal="center" vertical="center" wrapText="1"/>
      <protection locked="0"/>
    </xf>
    <xf numFmtId="0" fontId="80" fillId="35" borderId="25" xfId="53" applyFont="1" applyFill="1" applyBorder="1" applyAlignment="1" applyProtection="1">
      <alignment horizontal="center" vertical="center" wrapText="1"/>
      <protection locked="0"/>
    </xf>
    <xf numFmtId="0" fontId="78" fillId="35" borderId="22" xfId="53" applyFont="1" applyFill="1" applyBorder="1" applyAlignment="1" applyProtection="1">
      <alignment horizontal="center" vertical="center" wrapText="1"/>
      <protection locked="0"/>
    </xf>
    <xf numFmtId="0" fontId="78" fillId="35" borderId="25" xfId="53" applyFont="1" applyFill="1" applyBorder="1" applyAlignment="1" applyProtection="1">
      <alignment horizontal="center" vertical="center" wrapText="1"/>
      <protection locked="0"/>
    </xf>
    <xf numFmtId="0" fontId="77" fillId="38" borderId="22" xfId="53" applyFont="1" applyFill="1" applyBorder="1" applyAlignment="1" applyProtection="1">
      <alignment horizontal="center" vertical="center" wrapText="1"/>
      <protection locked="0"/>
    </xf>
    <xf numFmtId="0" fontId="77" fillId="38" borderId="25" xfId="53" applyFont="1" applyFill="1" applyBorder="1" applyAlignment="1" applyProtection="1">
      <alignment horizontal="center" vertical="center" wrapText="1"/>
      <protection locked="0"/>
    </xf>
    <xf numFmtId="0" fontId="79" fillId="35" borderId="22" xfId="53" applyFont="1" applyFill="1" applyBorder="1" applyAlignment="1" applyProtection="1">
      <alignment horizontal="center" vertical="center" wrapText="1"/>
      <protection locked="0"/>
    </xf>
    <xf numFmtId="0" fontId="79" fillId="35" borderId="25" xfId="53" applyFont="1" applyFill="1" applyBorder="1" applyAlignment="1" applyProtection="1">
      <alignment horizontal="center" vertical="center" wrapText="1"/>
      <protection locked="0"/>
    </xf>
    <xf numFmtId="0" fontId="78" fillId="35" borderId="24" xfId="53" applyFont="1" applyFill="1" applyBorder="1" applyAlignment="1" applyProtection="1">
      <alignment horizontal="center" vertical="center" wrapText="1"/>
      <protection locked="0"/>
    </xf>
    <xf numFmtId="49" fontId="74" fillId="35" borderId="22" xfId="53" applyNumberFormat="1" applyFont="1" applyFill="1" applyBorder="1" applyAlignment="1" applyProtection="1">
      <alignment horizontal="left" vertical="center" wrapText="1" indent="1"/>
      <protection locked="0"/>
    </xf>
    <xf numFmtId="49" fontId="84" fillId="35" borderId="24" xfId="53" applyNumberFormat="1" applyFont="1" applyFill="1" applyBorder="1" applyAlignment="1" applyProtection="1">
      <alignment horizontal="left" vertical="center" wrapText="1" indent="1"/>
      <protection locked="0"/>
    </xf>
    <xf numFmtId="49" fontId="84" fillId="35" borderId="25" xfId="53" applyNumberFormat="1" applyFont="1" applyFill="1" applyBorder="1" applyAlignment="1" applyProtection="1">
      <alignment horizontal="left" vertical="center" wrapText="1" indent="1"/>
      <protection locked="0"/>
    </xf>
    <xf numFmtId="0" fontId="77" fillId="39" borderId="29" xfId="0" applyFont="1" applyFill="1" applyBorder="1" applyAlignment="1" applyProtection="1">
      <alignment horizontal="center" vertical="center" wrapText="1"/>
      <protection locked="0"/>
    </xf>
    <xf numFmtId="0" fontId="77" fillId="39" borderId="30" xfId="0" applyFont="1" applyFill="1" applyBorder="1" applyAlignment="1" applyProtection="1">
      <alignment horizontal="center" vertical="center" wrapText="1"/>
      <protection locked="0"/>
    </xf>
    <xf numFmtId="0" fontId="77" fillId="39" borderId="21" xfId="0" applyFont="1" applyFill="1" applyBorder="1" applyAlignment="1" applyProtection="1">
      <alignment horizontal="center" vertical="center" wrapText="1"/>
      <protection locked="0"/>
    </xf>
    <xf numFmtId="0" fontId="77" fillId="39" borderId="31" xfId="0" applyFont="1" applyFill="1" applyBorder="1" applyAlignment="1" applyProtection="1">
      <alignment horizontal="center" vertical="center" wrapText="1"/>
      <protection locked="0"/>
    </xf>
    <xf numFmtId="0" fontId="77" fillId="39" borderId="0" xfId="0" applyFont="1" applyFill="1" applyBorder="1" applyAlignment="1" applyProtection="1">
      <alignment horizontal="center" vertical="center" wrapText="1"/>
      <protection locked="0"/>
    </xf>
    <xf numFmtId="0" fontId="77" fillId="39" borderId="32" xfId="0" applyFont="1" applyFill="1" applyBorder="1" applyAlignment="1" applyProtection="1">
      <alignment horizontal="center" vertical="center" wrapText="1"/>
      <protection locked="0"/>
    </xf>
    <xf numFmtId="0" fontId="77" fillId="39" borderId="33" xfId="0" applyFont="1" applyFill="1" applyBorder="1" applyAlignment="1" applyProtection="1">
      <alignment horizontal="center" vertical="center" wrapText="1"/>
      <protection locked="0"/>
    </xf>
    <xf numFmtId="0" fontId="77" fillId="39" borderId="34" xfId="0" applyFont="1" applyFill="1" applyBorder="1" applyAlignment="1" applyProtection="1">
      <alignment horizontal="center" vertical="center" wrapText="1"/>
      <protection locked="0"/>
    </xf>
    <xf numFmtId="0" fontId="77" fillId="39" borderId="35" xfId="0" applyFont="1" applyFill="1" applyBorder="1" applyAlignment="1" applyProtection="1">
      <alignment horizontal="center" vertical="center" wrapText="1"/>
      <protection locked="0"/>
    </xf>
    <xf numFmtId="0" fontId="77" fillId="39" borderId="22" xfId="53" applyFont="1" applyFill="1" applyBorder="1" applyAlignment="1" applyProtection="1">
      <alignment horizontal="center" vertical="center" wrapText="1"/>
      <protection locked="0"/>
    </xf>
    <xf numFmtId="0" fontId="77" fillId="39" borderId="25" xfId="53" applyFont="1" applyFill="1" applyBorder="1" applyAlignment="1" applyProtection="1">
      <alignment horizontal="center" vertical="center" wrapText="1"/>
      <protection locked="0"/>
    </xf>
    <xf numFmtId="0" fontId="82" fillId="40" borderId="22" xfId="60" applyFont="1" applyFill="1" applyBorder="1" applyAlignment="1">
      <alignment horizontal="center" vertical="center" wrapText="1"/>
      <protection/>
    </xf>
    <xf numFmtId="0" fontId="82" fillId="40" borderId="25" xfId="60" applyFont="1" applyFill="1" applyBorder="1" applyAlignment="1">
      <alignment horizontal="center" vertical="center" wrapText="1"/>
      <protection/>
    </xf>
    <xf numFmtId="1" fontId="82" fillId="33" borderId="22" xfId="70" applyNumberFormat="1" applyFont="1" applyFill="1" applyBorder="1" applyAlignment="1" applyProtection="1">
      <alignment horizontal="center" vertical="center" wrapText="1"/>
      <protection locked="0"/>
    </xf>
    <xf numFmtId="1" fontId="82" fillId="33" borderId="25" xfId="70" applyNumberFormat="1" applyFont="1" applyFill="1" applyBorder="1" applyAlignment="1" applyProtection="1">
      <alignment horizontal="center" vertical="center" wrapText="1"/>
      <protection locked="0"/>
    </xf>
    <xf numFmtId="0" fontId="74" fillId="35" borderId="22" xfId="53" applyFont="1" applyFill="1" applyBorder="1" applyAlignment="1" applyProtection="1">
      <alignment horizontal="left" vertical="center" wrapText="1" indent="1"/>
      <protection locked="0"/>
    </xf>
    <xf numFmtId="0" fontId="74" fillId="35" borderId="24" xfId="53" applyFont="1" applyFill="1" applyBorder="1" applyAlignment="1" applyProtection="1">
      <alignment horizontal="left" vertical="center" wrapText="1" indent="1"/>
      <protection locked="0"/>
    </xf>
    <xf numFmtId="0" fontId="74" fillId="35" borderId="25" xfId="53" applyFont="1" applyFill="1" applyBorder="1" applyAlignment="1" applyProtection="1">
      <alignment horizontal="left" vertical="center" wrapText="1" indent="1"/>
      <protection locked="0"/>
    </xf>
    <xf numFmtId="0" fontId="36" fillId="39" borderId="10" xfId="0" applyFont="1" applyFill="1" applyBorder="1" applyAlignment="1" applyProtection="1">
      <alignment horizontal="center" vertical="center" wrapText="1"/>
      <protection locked="0"/>
    </xf>
    <xf numFmtId="0" fontId="74" fillId="35" borderId="10" xfId="53" applyFont="1" applyFill="1" applyBorder="1" applyAlignment="1" applyProtection="1">
      <alignment horizontal="left" vertical="center" wrapText="1" indent="1"/>
      <protection locked="0"/>
    </xf>
    <xf numFmtId="0" fontId="77" fillId="39" borderId="29" xfId="60" applyFont="1" applyFill="1" applyBorder="1" applyAlignment="1">
      <alignment horizontal="center" vertical="center" wrapText="1"/>
      <protection/>
    </xf>
    <xf numFmtId="0" fontId="77" fillId="39" borderId="21" xfId="60" applyFont="1" applyFill="1" applyBorder="1" applyAlignment="1">
      <alignment horizontal="center" vertical="center" wrapText="1"/>
      <protection/>
    </xf>
    <xf numFmtId="0" fontId="77" fillId="39" borderId="33" xfId="60" applyFont="1" applyFill="1" applyBorder="1" applyAlignment="1">
      <alignment horizontal="center" vertical="center" wrapText="1"/>
      <protection/>
    </xf>
    <xf numFmtId="0" fontId="77" fillId="39" borderId="35" xfId="60" applyFont="1" applyFill="1" applyBorder="1" applyAlignment="1">
      <alignment horizontal="center" vertical="center" wrapText="1"/>
      <protection/>
    </xf>
    <xf numFmtId="49" fontId="74" fillId="35" borderId="24" xfId="53" applyNumberFormat="1" applyFont="1" applyFill="1" applyBorder="1" applyAlignment="1" applyProtection="1">
      <alignment horizontal="left" vertical="center" wrapText="1" indent="1"/>
      <protection locked="0"/>
    </xf>
    <xf numFmtId="49" fontId="74" fillId="35" borderId="25" xfId="53" applyNumberFormat="1" applyFont="1" applyFill="1" applyBorder="1" applyAlignment="1" applyProtection="1">
      <alignment horizontal="left" vertical="center" wrapText="1" indent="1"/>
      <protection locked="0"/>
    </xf>
    <xf numFmtId="0" fontId="36" fillId="39" borderId="36" xfId="0" applyFont="1" applyFill="1" applyBorder="1" applyAlignment="1" applyProtection="1">
      <alignment horizontal="left" vertical="center" wrapText="1"/>
      <protection locked="0"/>
    </xf>
    <xf numFmtId="0" fontId="36" fillId="39" borderId="24" xfId="0" applyFont="1" applyFill="1" applyBorder="1" applyAlignment="1" applyProtection="1">
      <alignment horizontal="left" vertical="center" wrapText="1"/>
      <protection locked="0"/>
    </xf>
    <xf numFmtId="0" fontId="36" fillId="39" borderId="37" xfId="0" applyFont="1" applyFill="1" applyBorder="1" applyAlignment="1" applyProtection="1">
      <alignment horizontal="left" vertical="center" wrapText="1"/>
      <protection locked="0"/>
    </xf>
    <xf numFmtId="0" fontId="74" fillId="35" borderId="10" xfId="0" applyFont="1" applyFill="1" applyBorder="1" applyAlignment="1">
      <alignment horizontal="left" vertical="center" wrapText="1" indent="1"/>
    </xf>
    <xf numFmtId="0" fontId="74" fillId="35" borderId="10" xfId="53" applyFont="1" applyFill="1" applyBorder="1" applyAlignment="1" applyProtection="1">
      <alignment horizontal="left" vertical="center" wrapText="1"/>
      <protection locked="0"/>
    </xf>
    <xf numFmtId="0" fontId="74" fillId="35" borderId="22" xfId="53" applyFont="1" applyFill="1" applyBorder="1" applyAlignment="1" applyProtection="1">
      <alignment horizontal="left" vertical="center" wrapText="1"/>
      <protection locked="0"/>
    </xf>
    <xf numFmtId="0" fontId="74" fillId="35" borderId="24" xfId="53" applyFont="1" applyFill="1" applyBorder="1" applyAlignment="1" applyProtection="1">
      <alignment horizontal="left" vertical="center" wrapText="1"/>
      <protection locked="0"/>
    </xf>
    <xf numFmtId="0" fontId="74" fillId="35" borderId="25" xfId="53" applyFont="1" applyFill="1" applyBorder="1" applyAlignment="1" applyProtection="1">
      <alignment horizontal="left" vertical="center" wrapText="1"/>
      <protection locked="0"/>
    </xf>
    <xf numFmtId="0" fontId="82" fillId="33" borderId="22" xfId="53" applyFont="1" applyFill="1" applyBorder="1" applyAlignment="1" applyProtection="1">
      <alignment horizontal="right" vertical="center" wrapText="1"/>
      <protection locked="0"/>
    </xf>
    <xf numFmtId="0" fontId="82" fillId="33" borderId="24" xfId="53" applyFont="1" applyFill="1" applyBorder="1" applyAlignment="1" applyProtection="1">
      <alignment horizontal="right" vertical="center" wrapText="1"/>
      <protection locked="0"/>
    </xf>
    <xf numFmtId="0" fontId="82" fillId="33" borderId="25" xfId="53" applyFont="1" applyFill="1" applyBorder="1" applyAlignment="1" applyProtection="1">
      <alignment horizontal="right" vertical="center" wrapText="1"/>
      <protection locked="0"/>
    </xf>
    <xf numFmtId="0" fontId="82" fillId="33" borderId="22" xfId="53" applyFont="1" applyFill="1" applyBorder="1" applyAlignment="1" applyProtection="1">
      <alignment horizontal="left" vertical="center" wrapText="1"/>
      <protection locked="0"/>
    </xf>
    <xf numFmtId="0" fontId="82" fillId="33" borderId="24" xfId="53" applyFont="1" applyFill="1" applyBorder="1" applyAlignment="1" applyProtection="1">
      <alignment horizontal="left" vertical="center" wrapText="1"/>
      <protection locked="0"/>
    </xf>
    <xf numFmtId="0" fontId="82" fillId="33" borderId="25" xfId="53" applyFont="1" applyFill="1" applyBorder="1" applyAlignment="1" applyProtection="1">
      <alignment horizontal="left" vertical="center" wrapText="1"/>
      <protection locked="0"/>
    </xf>
    <xf numFmtId="166" fontId="82" fillId="33" borderId="22" xfId="53" applyNumberFormat="1" applyFont="1" applyFill="1" applyBorder="1" applyAlignment="1" applyProtection="1">
      <alignment horizontal="right" vertical="center" wrapText="1"/>
      <protection locked="0"/>
    </xf>
    <xf numFmtId="166" fontId="82" fillId="33" borderId="25" xfId="53" applyNumberFormat="1" applyFont="1" applyFill="1" applyBorder="1" applyAlignment="1" applyProtection="1">
      <alignment horizontal="right" vertical="center" wrapText="1"/>
      <protection locked="0"/>
    </xf>
    <xf numFmtId="0" fontId="74" fillId="35" borderId="22" xfId="60" applyFont="1" applyFill="1" applyBorder="1" applyAlignment="1">
      <alignment horizontal="right" vertical="center"/>
      <protection/>
    </xf>
    <xf numFmtId="0" fontId="74" fillId="35" borderId="24" xfId="60" applyFont="1" applyFill="1" applyBorder="1" applyAlignment="1">
      <alignment horizontal="right" vertical="center"/>
      <protection/>
    </xf>
    <xf numFmtId="0" fontId="74" fillId="35" borderId="25" xfId="60" applyFont="1" applyFill="1" applyBorder="1" applyAlignment="1">
      <alignment horizontal="right" vertical="center"/>
      <protection/>
    </xf>
    <xf numFmtId="9" fontId="82" fillId="35" borderId="22" xfId="70" applyFont="1" applyFill="1" applyBorder="1" applyAlignment="1">
      <alignment horizontal="center" vertical="center"/>
    </xf>
    <xf numFmtId="9" fontId="82" fillId="35" borderId="25" xfId="70" applyFont="1" applyFill="1" applyBorder="1" applyAlignment="1">
      <alignment horizontal="center" vertical="center"/>
    </xf>
    <xf numFmtId="0" fontId="36" fillId="39" borderId="22" xfId="0" applyFont="1" applyFill="1" applyBorder="1" applyAlignment="1" applyProtection="1">
      <alignment horizontal="center" vertical="center" wrapText="1"/>
      <protection locked="0"/>
    </xf>
    <xf numFmtId="0" fontId="36" fillId="39" borderId="24" xfId="0" applyFont="1" applyFill="1" applyBorder="1" applyAlignment="1" applyProtection="1">
      <alignment horizontal="center" vertical="center" wrapText="1"/>
      <protection locked="0"/>
    </xf>
    <xf numFmtId="0" fontId="36" fillId="39" borderId="25" xfId="0" applyFont="1" applyFill="1" applyBorder="1" applyAlignment="1" applyProtection="1">
      <alignment horizontal="center" vertical="center" wrapText="1"/>
      <protection locked="0"/>
    </xf>
    <xf numFmtId="0" fontId="82" fillId="33" borderId="10" xfId="53" applyFont="1" applyFill="1" applyBorder="1" applyAlignment="1" applyProtection="1">
      <alignment horizontal="center" vertical="center" wrapText="1"/>
      <protection locked="0"/>
    </xf>
    <xf numFmtId="0" fontId="77" fillId="39" borderId="24" xfId="53" applyFont="1" applyFill="1" applyBorder="1" applyAlignment="1" applyProtection="1">
      <alignment horizontal="center" vertical="center" wrapText="1"/>
      <protection locked="0"/>
    </xf>
    <xf numFmtId="0" fontId="82" fillId="33" borderId="22" xfId="53" applyFont="1" applyFill="1" applyBorder="1" applyAlignment="1" applyProtection="1">
      <alignment horizontal="left" vertical="center" wrapText="1" indent="1"/>
      <protection locked="0"/>
    </xf>
    <xf numFmtId="0" fontId="82" fillId="33" borderId="24" xfId="53" applyFont="1" applyFill="1" applyBorder="1" applyAlignment="1" applyProtection="1">
      <alignment horizontal="left" vertical="center" wrapText="1" indent="1"/>
      <protection locked="0"/>
    </xf>
    <xf numFmtId="0" fontId="82" fillId="33" borderId="25" xfId="53" applyFont="1" applyFill="1" applyBorder="1" applyAlignment="1" applyProtection="1">
      <alignment horizontal="left" vertical="center" wrapText="1" indent="1"/>
      <protection locked="0"/>
    </xf>
    <xf numFmtId="0" fontId="74" fillId="40" borderId="22" xfId="53" applyFont="1" applyFill="1" applyBorder="1" applyAlignment="1" applyProtection="1">
      <alignment horizontal="left" vertical="center" wrapText="1" indent="1"/>
      <protection locked="0"/>
    </xf>
    <xf numFmtId="0" fontId="74" fillId="40" borderId="24" xfId="53" applyFont="1" applyFill="1" applyBorder="1" applyAlignment="1" applyProtection="1">
      <alignment horizontal="left" vertical="center" wrapText="1" indent="1"/>
      <protection locked="0"/>
    </xf>
    <xf numFmtId="0" fontId="74" fillId="40" borderId="25" xfId="53" applyFont="1" applyFill="1" applyBorder="1" applyAlignment="1" applyProtection="1">
      <alignment horizontal="left" vertical="center" wrapText="1" indent="1"/>
      <protection locked="0"/>
    </xf>
    <xf numFmtId="0" fontId="90" fillId="33" borderId="25" xfId="53" applyFont="1" applyFill="1" applyBorder="1" applyAlignment="1" applyProtection="1">
      <alignment horizontal="right" vertical="center" wrapText="1" indent="1"/>
      <protection locked="0"/>
    </xf>
    <xf numFmtId="0" fontId="90" fillId="33" borderId="10" xfId="53" applyFont="1" applyFill="1" applyBorder="1" applyAlignment="1" applyProtection="1">
      <alignment horizontal="right" vertical="center" wrapText="1" indent="1"/>
      <protection locked="0"/>
    </xf>
    <xf numFmtId="0" fontId="77" fillId="39" borderId="22" xfId="0" applyFont="1" applyFill="1" applyBorder="1" applyAlignment="1" applyProtection="1">
      <alignment horizontal="center" vertical="center" wrapText="1"/>
      <protection locked="0"/>
    </xf>
    <xf numFmtId="0" fontId="77" fillId="39" borderId="24" xfId="0" applyFont="1" applyFill="1" applyBorder="1" applyAlignment="1" applyProtection="1">
      <alignment horizontal="center" vertical="center" wrapText="1"/>
      <protection locked="0"/>
    </xf>
    <xf numFmtId="0" fontId="77" fillId="39" borderId="25" xfId="0" applyFont="1" applyFill="1" applyBorder="1" applyAlignment="1" applyProtection="1">
      <alignment horizontal="center" vertical="center" wrapText="1"/>
      <protection locked="0"/>
    </xf>
    <xf numFmtId="0" fontId="77" fillId="39" borderId="29" xfId="53" applyFont="1" applyFill="1" applyBorder="1" applyAlignment="1" applyProtection="1">
      <alignment horizontal="center" vertical="center" wrapText="1"/>
      <protection locked="0"/>
    </xf>
    <xf numFmtId="0" fontId="77" fillId="39" borderId="30" xfId="53" applyFont="1" applyFill="1" applyBorder="1" applyAlignment="1" applyProtection="1">
      <alignment horizontal="center" vertical="center" wrapText="1"/>
      <protection locked="0"/>
    </xf>
    <xf numFmtId="0" fontId="77" fillId="39" borderId="21" xfId="53" applyFont="1" applyFill="1" applyBorder="1" applyAlignment="1" applyProtection="1">
      <alignment horizontal="center" vertical="center" wrapText="1"/>
      <protection locked="0"/>
    </xf>
    <xf numFmtId="164" fontId="82" fillId="33" borderId="22" xfId="70" applyNumberFormat="1" applyFont="1" applyFill="1" applyBorder="1" applyAlignment="1" applyProtection="1">
      <alignment horizontal="center" vertical="center" wrapText="1"/>
      <protection locked="0"/>
    </xf>
    <xf numFmtId="164" fontId="82" fillId="33" borderId="25" xfId="70" applyNumberFormat="1" applyFont="1" applyFill="1" applyBorder="1" applyAlignment="1" applyProtection="1">
      <alignment horizontal="center" vertical="center" wrapText="1"/>
      <protection locked="0"/>
    </xf>
    <xf numFmtId="0" fontId="33" fillId="33" borderId="22" xfId="53" applyFont="1" applyFill="1" applyBorder="1" applyAlignment="1" applyProtection="1">
      <alignment horizontal="left" vertical="top" wrapText="1" indent="1"/>
      <protection locked="0"/>
    </xf>
    <xf numFmtId="0" fontId="33" fillId="33" borderId="24" xfId="53" applyFont="1" applyFill="1" applyBorder="1" applyAlignment="1" applyProtection="1">
      <alignment horizontal="left" vertical="top" wrapText="1" indent="1"/>
      <protection locked="0"/>
    </xf>
    <xf numFmtId="0" fontId="33" fillId="33" borderId="25" xfId="53" applyFont="1" applyFill="1" applyBorder="1" applyAlignment="1" applyProtection="1">
      <alignment horizontal="left" vertical="top" wrapText="1" indent="1"/>
      <protection locked="0"/>
    </xf>
    <xf numFmtId="0" fontId="82" fillId="33" borderId="38" xfId="53" applyFont="1" applyFill="1" applyBorder="1" applyAlignment="1" applyProtection="1">
      <alignment horizontal="left" vertical="center" wrapText="1" indent="1"/>
      <protection locked="0"/>
    </xf>
    <xf numFmtId="49" fontId="91" fillId="35" borderId="22" xfId="48" applyNumberFormat="1" applyFont="1" applyFill="1" applyBorder="1" applyAlignment="1" applyProtection="1">
      <alignment horizontal="left" vertical="center" wrapText="1" indent="1"/>
      <protection locked="0"/>
    </xf>
    <xf numFmtId="49" fontId="91" fillId="35" borderId="24" xfId="48" applyNumberFormat="1" applyFont="1" applyFill="1" applyBorder="1" applyAlignment="1" applyProtection="1">
      <alignment horizontal="left" vertical="center" wrapText="1" indent="1"/>
      <protection locked="0"/>
    </xf>
    <xf numFmtId="49" fontId="91" fillId="35" borderId="25" xfId="48" applyNumberFormat="1" applyFont="1" applyFill="1" applyBorder="1" applyAlignment="1" applyProtection="1">
      <alignment horizontal="left" vertical="center" wrapText="1" indent="1"/>
      <protection locked="0"/>
    </xf>
    <xf numFmtId="9" fontId="82" fillId="35" borderId="10" xfId="70" applyFont="1" applyFill="1" applyBorder="1" applyAlignment="1">
      <alignment horizontal="center" vertical="center"/>
    </xf>
    <xf numFmtId="9" fontId="82" fillId="35" borderId="22" xfId="70" applyFont="1" applyFill="1" applyBorder="1" applyAlignment="1">
      <alignment horizontal="right" vertical="center"/>
    </xf>
    <xf numFmtId="9" fontId="82" fillId="35" borderId="24" xfId="70" applyFont="1" applyFill="1" applyBorder="1" applyAlignment="1">
      <alignment horizontal="right" vertical="center"/>
    </xf>
    <xf numFmtId="9" fontId="82" fillId="35" borderId="25" xfId="70" applyFont="1" applyFill="1" applyBorder="1" applyAlignment="1">
      <alignment horizontal="right" vertical="center"/>
    </xf>
    <xf numFmtId="166" fontId="74" fillId="40" borderId="22" xfId="53" applyNumberFormat="1" applyFont="1" applyFill="1" applyBorder="1" applyAlignment="1" applyProtection="1">
      <alignment horizontal="right" vertical="center" wrapText="1"/>
      <protection locked="0"/>
    </xf>
    <xf numFmtId="166" fontId="74" fillId="40" borderId="25" xfId="53" applyNumberFormat="1" applyFont="1" applyFill="1" applyBorder="1" applyAlignment="1" applyProtection="1">
      <alignment horizontal="right" vertical="center" wrapText="1"/>
      <protection locked="0"/>
    </xf>
    <xf numFmtId="164" fontId="82" fillId="33" borderId="22" xfId="53" applyNumberFormat="1" applyFont="1" applyFill="1" applyBorder="1" applyAlignment="1" applyProtection="1">
      <alignment horizontal="center" vertical="center" wrapText="1"/>
      <protection locked="0"/>
    </xf>
    <xf numFmtId="164" fontId="82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74" fillId="40" borderId="22" xfId="53" applyFont="1" applyFill="1" applyBorder="1" applyAlignment="1" applyProtection="1">
      <alignment horizontal="center" vertical="center" wrapText="1"/>
      <protection locked="0"/>
    </xf>
    <xf numFmtId="0" fontId="74" fillId="40" borderId="25" xfId="53" applyFont="1" applyFill="1" applyBorder="1" applyAlignment="1" applyProtection="1">
      <alignment horizontal="center" vertical="center" wrapText="1"/>
      <protection locked="0"/>
    </xf>
    <xf numFmtId="0" fontId="81" fillId="39" borderId="22" xfId="53" applyFont="1" applyFill="1" applyBorder="1" applyAlignment="1" applyProtection="1">
      <alignment horizontal="center" vertical="center" wrapText="1"/>
      <protection locked="0"/>
    </xf>
    <xf numFmtId="0" fontId="81" fillId="39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39" xfId="60" applyFont="1" applyFill="1" applyBorder="1" applyAlignment="1">
      <alignment horizontal="left" vertical="center"/>
      <protection/>
    </xf>
    <xf numFmtId="0" fontId="77" fillId="39" borderId="19" xfId="60" applyFont="1" applyFill="1" applyBorder="1" applyAlignment="1">
      <alignment horizontal="center" vertical="center" wrapText="1"/>
      <protection/>
    </xf>
    <xf numFmtId="0" fontId="77" fillId="39" borderId="23" xfId="60" applyFont="1" applyFill="1" applyBorder="1" applyAlignment="1">
      <alignment horizontal="center" vertical="center" wrapText="1"/>
      <protection/>
    </xf>
    <xf numFmtId="0" fontId="74" fillId="35" borderId="10" xfId="60" applyFont="1" applyFill="1" applyBorder="1" applyAlignment="1">
      <alignment horizontal="left" vertical="center" wrapText="1" indent="1"/>
      <protection/>
    </xf>
    <xf numFmtId="9" fontId="82" fillId="35" borderId="10" xfId="70" applyFont="1" applyFill="1" applyBorder="1" applyAlignment="1">
      <alignment horizontal="left" vertical="center" indent="1"/>
    </xf>
    <xf numFmtId="9" fontId="82" fillId="35" borderId="23" xfId="70" applyFont="1" applyFill="1" applyBorder="1" applyAlignment="1">
      <alignment horizontal="center" vertical="center"/>
    </xf>
    <xf numFmtId="9" fontId="82" fillId="35" borderId="23" xfId="70" applyFont="1" applyFill="1" applyBorder="1" applyAlignment="1">
      <alignment horizontal="left" vertical="center" indent="1"/>
    </xf>
    <xf numFmtId="0" fontId="82" fillId="33" borderId="40" xfId="60" applyFont="1" applyFill="1" applyBorder="1" applyAlignment="1">
      <alignment horizontal="left" vertical="center" indent="1"/>
      <protection/>
    </xf>
    <xf numFmtId="0" fontId="82" fillId="33" borderId="0" xfId="60" applyFont="1" applyFill="1" applyBorder="1" applyAlignment="1">
      <alignment horizontal="left" vertical="center" indent="1"/>
      <protection/>
    </xf>
    <xf numFmtId="0" fontId="82" fillId="33" borderId="41" xfId="60" applyFont="1" applyFill="1" applyBorder="1" applyAlignment="1">
      <alignment horizontal="left" vertical="center" indent="1"/>
      <protection/>
    </xf>
    <xf numFmtId="9" fontId="3" fillId="0" borderId="0" xfId="60" applyNumberFormat="1" applyFont="1" applyFill="1" applyBorder="1" applyAlignment="1">
      <alignment horizontal="left" vertical="center"/>
      <protection/>
    </xf>
    <xf numFmtId="0" fontId="77" fillId="38" borderId="0" xfId="53" applyFont="1" applyFill="1" applyBorder="1" applyAlignment="1" applyProtection="1">
      <alignment horizontal="left" vertical="center" wrapText="1" indent="1"/>
      <protection locked="0"/>
    </xf>
    <xf numFmtId="0" fontId="82" fillId="33" borderId="10" xfId="60" applyFont="1" applyFill="1" applyBorder="1" applyAlignment="1">
      <alignment horizontal="left" vertical="center" indent="1"/>
      <protection/>
    </xf>
    <xf numFmtId="0" fontId="35" fillId="0" borderId="34" xfId="53" applyFont="1" applyFill="1" applyBorder="1" applyAlignment="1" applyProtection="1">
      <alignment horizontal="left" vertical="center" wrapText="1" indent="1"/>
      <protection locked="0"/>
    </xf>
    <xf numFmtId="0" fontId="77" fillId="38" borderId="19" xfId="53" applyFont="1" applyFill="1" applyBorder="1" applyAlignment="1" applyProtection="1">
      <alignment horizontal="left" vertical="center" wrapText="1" indent="1"/>
      <protection locked="0"/>
    </xf>
    <xf numFmtId="0" fontId="35" fillId="0" borderId="0" xfId="53" applyFont="1" applyFill="1" applyBorder="1" applyAlignment="1" applyProtection="1">
      <alignment horizontal="left" vertical="center" wrapText="1" indent="2"/>
      <protection locked="0"/>
    </xf>
    <xf numFmtId="0" fontId="3" fillId="35" borderId="29" xfId="53" applyFont="1" applyFill="1" applyBorder="1" applyAlignment="1" applyProtection="1">
      <alignment horizontal="left" vertical="center" wrapText="1" indent="1"/>
      <protection locked="0"/>
    </xf>
    <xf numFmtId="0" fontId="3" fillId="35" borderId="30" xfId="53" applyFont="1" applyFill="1" applyBorder="1" applyAlignment="1" applyProtection="1">
      <alignment horizontal="left" vertical="center" wrapText="1" indent="1"/>
      <protection locked="0"/>
    </xf>
    <xf numFmtId="0" fontId="3" fillId="35" borderId="21" xfId="53" applyFont="1" applyFill="1" applyBorder="1" applyAlignment="1" applyProtection="1">
      <alignment horizontal="left" vertical="center" wrapText="1" indent="1"/>
      <protection locked="0"/>
    </xf>
    <xf numFmtId="0" fontId="92" fillId="35" borderId="22" xfId="53" applyFont="1" applyFill="1" applyBorder="1" applyAlignment="1" applyProtection="1">
      <alignment horizontal="right" vertical="center" wrapText="1" indent="1"/>
      <protection locked="0"/>
    </xf>
    <xf numFmtId="0" fontId="92" fillId="35" borderId="24" xfId="53" applyFont="1" applyFill="1" applyBorder="1" applyAlignment="1" applyProtection="1">
      <alignment horizontal="right" vertical="center" wrapText="1" indent="1"/>
      <protection locked="0"/>
    </xf>
    <xf numFmtId="0" fontId="92" fillId="35" borderId="25" xfId="53" applyFont="1" applyFill="1" applyBorder="1" applyAlignment="1" applyProtection="1">
      <alignment horizontal="right" vertical="center" wrapText="1" indent="1"/>
      <protection locked="0"/>
    </xf>
    <xf numFmtId="0" fontId="40" fillId="33" borderId="22" xfId="53" applyFont="1" applyFill="1" applyBorder="1" applyAlignment="1" applyProtection="1">
      <alignment horizontal="right" vertical="center" wrapText="1"/>
      <protection locked="0"/>
    </xf>
    <xf numFmtId="0" fontId="3" fillId="35" borderId="22" xfId="53" applyFont="1" applyFill="1" applyBorder="1" applyAlignment="1" applyProtection="1">
      <alignment horizontal="left" vertical="center" wrapText="1" indent="1"/>
      <protection locked="0"/>
    </xf>
    <xf numFmtId="0" fontId="3" fillId="35" borderId="24" xfId="53" applyFont="1" applyFill="1" applyBorder="1" applyAlignment="1" applyProtection="1">
      <alignment horizontal="left" vertical="center" wrapText="1" indent="1"/>
      <protection locked="0"/>
    </xf>
    <xf numFmtId="0" fontId="3" fillId="35" borderId="25" xfId="53" applyFont="1" applyFill="1" applyBorder="1" applyAlignment="1" applyProtection="1">
      <alignment horizontal="left" vertical="center" wrapText="1" indent="1"/>
      <protection locked="0"/>
    </xf>
    <xf numFmtId="0" fontId="77" fillId="38" borderId="22" xfId="53" applyFont="1" applyFill="1" applyBorder="1" applyAlignment="1" applyProtection="1">
      <alignment horizontal="left" vertical="center" indent="1"/>
      <protection locked="0"/>
    </xf>
    <xf numFmtId="0" fontId="77" fillId="38" borderId="24" xfId="53" applyFont="1" applyFill="1" applyBorder="1" applyAlignment="1" applyProtection="1">
      <alignment horizontal="left" vertical="center" indent="1"/>
      <protection locked="0"/>
    </xf>
    <xf numFmtId="0" fontId="77" fillId="38" borderId="25" xfId="53" applyFont="1" applyFill="1" applyBorder="1" applyAlignment="1" applyProtection="1">
      <alignment horizontal="left" vertical="center" indent="1"/>
      <protection locked="0"/>
    </xf>
    <xf numFmtId="0" fontId="77" fillId="39" borderId="22" xfId="60" applyFont="1" applyFill="1" applyBorder="1" applyAlignment="1">
      <alignment horizontal="center" vertical="center" wrapText="1"/>
      <protection/>
    </xf>
    <xf numFmtId="0" fontId="77" fillId="39" borderId="24" xfId="60" applyFont="1" applyFill="1" applyBorder="1" applyAlignment="1">
      <alignment horizontal="center" vertical="center" wrapText="1"/>
      <protection/>
    </xf>
    <xf numFmtId="0" fontId="77" fillId="39" borderId="25" xfId="60" applyFont="1" applyFill="1" applyBorder="1" applyAlignment="1">
      <alignment horizontal="center" vertical="center" wrapText="1"/>
      <protection/>
    </xf>
    <xf numFmtId="0" fontId="36" fillId="39" borderId="22" xfId="0" applyFont="1" applyFill="1" applyBorder="1" applyAlignment="1" applyProtection="1">
      <alignment horizontal="left" vertical="center" wrapText="1" indent="1"/>
      <protection locked="0"/>
    </xf>
    <xf numFmtId="0" fontId="36" fillId="39" borderId="24" xfId="0" applyFont="1" applyFill="1" applyBorder="1" applyAlignment="1" applyProtection="1">
      <alignment horizontal="left" vertical="center" wrapText="1" indent="1"/>
      <protection locked="0"/>
    </xf>
    <xf numFmtId="0" fontId="36" fillId="39" borderId="25" xfId="0" applyFont="1" applyFill="1" applyBorder="1" applyAlignment="1" applyProtection="1">
      <alignment horizontal="left" vertical="center" wrapText="1" indent="1"/>
      <protection locked="0"/>
    </xf>
    <xf numFmtId="0" fontId="93" fillId="39" borderId="30" xfId="0" applyFont="1" applyFill="1" applyBorder="1" applyAlignment="1" applyProtection="1">
      <alignment horizontal="center" vertical="center" wrapText="1"/>
      <protection locked="0"/>
    </xf>
    <xf numFmtId="0" fontId="74" fillId="35" borderId="10" xfId="60" applyFont="1" applyFill="1" applyBorder="1" applyAlignment="1">
      <alignment horizontal="left" vertical="center" indent="1"/>
      <protection/>
    </xf>
    <xf numFmtId="0" fontId="74" fillId="40" borderId="22" xfId="60" applyFont="1" applyFill="1" applyBorder="1" applyAlignment="1">
      <alignment horizontal="left" vertical="center" indent="1"/>
      <protection/>
    </xf>
    <xf numFmtId="0" fontId="74" fillId="40" borderId="25" xfId="60" applyFont="1" applyFill="1" applyBorder="1" applyAlignment="1">
      <alignment horizontal="left" vertical="center" indent="1"/>
      <protection/>
    </xf>
    <xf numFmtId="0" fontId="74" fillId="40" borderId="22" xfId="60" applyFont="1" applyFill="1" applyBorder="1" applyAlignment="1">
      <alignment horizontal="center" vertical="center"/>
      <protection/>
    </xf>
    <xf numFmtId="0" fontId="74" fillId="40" borderId="25" xfId="60" applyFont="1" applyFill="1" applyBorder="1" applyAlignment="1">
      <alignment horizontal="center" vertical="center"/>
      <protection/>
    </xf>
    <xf numFmtId="0" fontId="77" fillId="38" borderId="19" xfId="60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 applyProtection="1">
      <alignment vertical="top" wrapText="1"/>
      <protection locked="0"/>
    </xf>
    <xf numFmtId="0" fontId="84" fillId="0" borderId="0" xfId="53" applyFont="1" applyAlignment="1" applyProtection="1">
      <alignment horizontal="center" vertical="center" wrapText="1"/>
      <protection locked="0"/>
    </xf>
    <xf numFmtId="0" fontId="32" fillId="0" borderId="0" xfId="53" applyFont="1" applyAlignment="1" applyProtection="1">
      <alignment horizontal="center" vertical="center" wrapText="1"/>
      <protection locked="0"/>
    </xf>
    <xf numFmtId="0" fontId="3" fillId="2" borderId="10" xfId="53" applyFont="1" applyFill="1" applyBorder="1" applyAlignment="1" applyProtection="1">
      <alignment horizontal="center" vertical="center" wrapText="1"/>
      <protection locked="0"/>
    </xf>
    <xf numFmtId="0" fontId="94" fillId="0" borderId="10" xfId="53" applyFont="1" applyFill="1" applyBorder="1" applyAlignment="1" applyProtection="1">
      <alignment horizontal="left" vertical="center" wrapText="1" indent="1"/>
      <protection locked="0"/>
    </xf>
    <xf numFmtId="0" fontId="36" fillId="38" borderId="22" xfId="0" applyFont="1" applyFill="1" applyBorder="1" applyAlignment="1" applyProtection="1">
      <alignment horizontal="left" vertical="center" wrapText="1" indent="1"/>
      <protection locked="0"/>
    </xf>
    <xf numFmtId="0" fontId="36" fillId="38" borderId="24" xfId="0" applyFont="1" applyFill="1" applyBorder="1" applyAlignment="1" applyProtection="1">
      <alignment horizontal="left" vertical="center" wrapText="1" indent="1"/>
      <protection locked="0"/>
    </xf>
    <xf numFmtId="0" fontId="36" fillId="38" borderId="25" xfId="0" applyFont="1" applyFill="1" applyBorder="1" applyAlignment="1" applyProtection="1">
      <alignment horizontal="left" vertical="center" wrapText="1" indent="1"/>
      <protection locked="0"/>
    </xf>
    <xf numFmtId="0" fontId="94" fillId="36" borderId="10" xfId="53" applyFont="1" applyFill="1" applyBorder="1" applyAlignment="1" applyProtection="1">
      <alignment horizontal="left" vertical="center" wrapText="1" indent="1"/>
      <protection locked="0"/>
    </xf>
    <xf numFmtId="0" fontId="77" fillId="38" borderId="22" xfId="60" applyFont="1" applyFill="1" applyBorder="1" applyAlignment="1">
      <alignment horizontal="center" vertical="center" wrapText="1"/>
      <protection/>
    </xf>
    <xf numFmtId="0" fontId="77" fillId="38" borderId="25" xfId="60" applyFont="1" applyFill="1" applyBorder="1" applyAlignment="1">
      <alignment horizontal="center" vertical="center" wrapText="1"/>
      <protection/>
    </xf>
    <xf numFmtId="0" fontId="74" fillId="35" borderId="23" xfId="60" applyFont="1" applyFill="1" applyBorder="1" applyAlignment="1">
      <alignment horizontal="left" vertical="center" indent="1"/>
      <protection/>
    </xf>
    <xf numFmtId="0" fontId="36" fillId="39" borderId="19" xfId="0" applyFont="1" applyFill="1" applyBorder="1" applyAlignment="1" applyProtection="1">
      <alignment horizontal="center" vertical="center" wrapText="1"/>
      <protection locked="0"/>
    </xf>
    <xf numFmtId="0" fontId="75" fillId="0" borderId="42" xfId="60" applyFont="1" applyBorder="1" applyAlignment="1">
      <alignment horizontal="center"/>
      <protection/>
    </xf>
    <xf numFmtId="0" fontId="75" fillId="0" borderId="43" xfId="60" applyFont="1" applyBorder="1" applyAlignment="1">
      <alignment horizontal="center"/>
      <protection/>
    </xf>
    <xf numFmtId="0" fontId="75" fillId="0" borderId="44" xfId="60" applyFont="1" applyBorder="1" applyAlignment="1">
      <alignment horizontal="center"/>
      <protection/>
    </xf>
    <xf numFmtId="0" fontId="11" fillId="37" borderId="13" xfId="60" applyNumberFormat="1" applyFont="1" applyFill="1" applyBorder="1" applyAlignment="1">
      <alignment horizontal="left" vertical="center" wrapText="1"/>
      <protection/>
    </xf>
    <xf numFmtId="0" fontId="11" fillId="37" borderId="45" xfId="60" applyNumberFormat="1" applyFont="1" applyFill="1" applyBorder="1" applyAlignment="1">
      <alignment horizontal="left" vertical="center" wrapText="1"/>
      <protection/>
    </xf>
    <xf numFmtId="0" fontId="11" fillId="37" borderId="14" xfId="60" applyNumberFormat="1" applyFont="1" applyFill="1" applyBorder="1" applyAlignment="1">
      <alignment horizontal="left" vertical="center" wrapText="1"/>
      <protection/>
    </xf>
    <xf numFmtId="0" fontId="93" fillId="38" borderId="15" xfId="60" applyFont="1" applyFill="1" applyBorder="1" applyAlignment="1">
      <alignment horizontal="left" vertical="center" wrapText="1" indent="1"/>
      <protection/>
    </xf>
    <xf numFmtId="0" fontId="93" fillId="38" borderId="46" xfId="60" applyFont="1" applyFill="1" applyBorder="1" applyAlignment="1">
      <alignment horizontal="left" vertical="center" wrapText="1" indent="1"/>
      <protection/>
    </xf>
    <xf numFmtId="0" fontId="93" fillId="38" borderId="47" xfId="60" applyFont="1" applyFill="1" applyBorder="1" applyAlignment="1">
      <alignment horizontal="left" vertical="center" wrapText="1" indent="1"/>
      <protection/>
    </xf>
    <xf numFmtId="0" fontId="76" fillId="0" borderId="16" xfId="60" applyFont="1" applyBorder="1" applyAlignment="1">
      <alignment horizontal="left" wrapText="1" indent="1"/>
      <protection/>
    </xf>
    <xf numFmtId="0" fontId="76" fillId="0" borderId="0" xfId="60" applyFont="1" applyBorder="1" applyAlignment="1">
      <alignment horizontal="left" wrapText="1" indent="1"/>
      <protection/>
    </xf>
    <xf numFmtId="0" fontId="76" fillId="0" borderId="18" xfId="60" applyFont="1" applyBorder="1" applyAlignment="1">
      <alignment horizontal="left" wrapText="1" indent="1"/>
      <protection/>
    </xf>
    <xf numFmtId="0" fontId="95" fillId="38" borderId="0" xfId="0" applyFont="1" applyFill="1" applyAlignment="1">
      <alignment horizontal="center" vertical="center" wrapText="1"/>
    </xf>
    <xf numFmtId="0" fontId="96" fillId="0" borderId="0" xfId="55" applyFont="1" applyFill="1" applyBorder="1" applyAlignment="1">
      <alignment horizontal="justify" vertical="center" wrapText="1"/>
      <protection/>
    </xf>
    <xf numFmtId="0" fontId="86" fillId="35" borderId="27" xfId="53" applyFont="1" applyFill="1" applyBorder="1" applyAlignment="1">
      <alignment horizontal="center" vertical="center" wrapText="1"/>
      <protection/>
    </xf>
    <xf numFmtId="0" fontId="97" fillId="0" borderId="0" xfId="53" applyFont="1" applyBorder="1" applyAlignment="1">
      <alignment horizontal="center" vertical="center" wrapText="1"/>
      <protection/>
    </xf>
    <xf numFmtId="0" fontId="85" fillId="38" borderId="27" xfId="53" applyFont="1" applyFill="1" applyBorder="1" applyAlignment="1">
      <alignment horizontal="center" vertical="center" wrapText="1"/>
      <protection/>
    </xf>
    <xf numFmtId="0" fontId="32" fillId="35" borderId="10" xfId="53" applyNumberFormat="1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Currency 2" xfId="46"/>
    <cellStyle name="Entrada" xfId="47"/>
    <cellStyle name="Hyperlink" xfId="48"/>
    <cellStyle name="Incorreto" xfId="49"/>
    <cellStyle name="Currency" xfId="50"/>
    <cellStyle name="Currency [0]" xfId="51"/>
    <cellStyle name="Neutro" xfId="52"/>
    <cellStyle name="Normal 2" xfId="53"/>
    <cellStyle name="Normal 2 2" xfId="54"/>
    <cellStyle name="Normal 2 3" xfId="55"/>
    <cellStyle name="Normal 2 4" xfId="56"/>
    <cellStyle name="Normal 2_Ind 12(UPE-DSCI-DSPCG)" xfId="57"/>
    <cellStyle name="Normal 3" xfId="58"/>
    <cellStyle name="Normal 3 2" xfId="59"/>
    <cellStyle name="Normal 4" xfId="60"/>
    <cellStyle name="Normal 4 2" xfId="61"/>
    <cellStyle name="Normal 4 2 2" xfId="62"/>
    <cellStyle name="Normal 4 3" xfId="63"/>
    <cellStyle name="Normal 5" xfId="64"/>
    <cellStyle name="Normal 5 2" xfId="65"/>
    <cellStyle name="Normal 5 2 2" xfId="66"/>
    <cellStyle name="Normal 6" xfId="67"/>
    <cellStyle name="Normal_QUAR GPEARI 2008 VERSÃO APROVADA 2" xfId="68"/>
    <cellStyle name="Nota" xfId="69"/>
    <cellStyle name="Percent" xfId="70"/>
    <cellStyle name="Percentagem 2" xfId="71"/>
    <cellStyle name="Percentagem 2 2" xfId="72"/>
    <cellStyle name="Percentagem 2 3" xfId="73"/>
    <cellStyle name="Percentagem 2 4" xfId="74"/>
    <cellStyle name="Percentagem 3" xfId="75"/>
    <cellStyle name="Percentagem 3 2" xfId="76"/>
    <cellStyle name="Percentagem 3 2 2" xfId="77"/>
    <cellStyle name="Percentagem 3 2 2 2" xfId="78"/>
    <cellStyle name="Percentagem 4" xfId="79"/>
    <cellStyle name="Percentagem 4 2" xfId="80"/>
    <cellStyle name="Saída" xfId="81"/>
    <cellStyle name="Comma [0]" xfId="82"/>
    <cellStyle name="Texto de Aviso" xfId="83"/>
    <cellStyle name="Texto Explicativo" xfId="84"/>
    <cellStyle name="Título" xfId="85"/>
    <cellStyle name="Total" xfId="86"/>
    <cellStyle name="Verificar Célula" xfId="87"/>
    <cellStyle name="Comma" xfId="88"/>
  </cellStyles>
  <dxfs count="30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123825</xdr:rowOff>
    </xdr:from>
    <xdr:to>
      <xdr:col>2</xdr:col>
      <xdr:colOff>1133475</xdr:colOff>
      <xdr:row>5</xdr:row>
      <xdr:rowOff>95250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1304925</xdr:colOff>
      <xdr:row>1</xdr:row>
      <xdr:rowOff>123825</xdr:rowOff>
    </xdr:from>
    <xdr:to>
      <xdr:col>12</xdr:col>
      <xdr:colOff>352425</xdr:colOff>
      <xdr:row>5</xdr:row>
      <xdr:rowOff>9525</xdr:rowOff>
    </xdr:to>
    <xdr:pic>
      <xdr:nvPicPr>
        <xdr:cNvPr id="2" name="Imagem 7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276225"/>
          <a:ext cx="1733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12</xdr:row>
      <xdr:rowOff>142875</xdr:rowOff>
    </xdr:from>
    <xdr:to>
      <xdr:col>8</xdr:col>
      <xdr:colOff>466725</xdr:colOff>
      <xdr:row>17</xdr:row>
      <xdr:rowOff>38100</xdr:rowOff>
    </xdr:to>
    <xdr:sp>
      <xdr:nvSpPr>
        <xdr:cNvPr id="1" name="Retângulo arredondado 1"/>
        <xdr:cNvSpPr>
          <a:spLocks/>
        </xdr:cNvSpPr>
      </xdr:nvSpPr>
      <xdr:spPr>
        <a:xfrm rot="19717229">
          <a:off x="3838575" y="2714625"/>
          <a:ext cx="3190875" cy="11334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0066CC"/>
              </a:solidFill>
            </a:rPr>
            <a:t>EXEMPLO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800100</xdr:rowOff>
    </xdr:from>
    <xdr:to>
      <xdr:col>2</xdr:col>
      <xdr:colOff>6391275</xdr:colOff>
      <xdr:row>8</xdr:row>
      <xdr:rowOff>695325</xdr:rowOff>
    </xdr:to>
    <xdr:sp>
      <xdr:nvSpPr>
        <xdr:cNvPr id="1" name="Retângulo arredondado 1"/>
        <xdr:cNvSpPr>
          <a:spLocks/>
        </xdr:cNvSpPr>
      </xdr:nvSpPr>
      <xdr:spPr>
        <a:xfrm rot="19394124">
          <a:off x="1914525" y="2495550"/>
          <a:ext cx="6124575" cy="23526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600" b="0" i="0" u="none" baseline="0">
              <a:solidFill>
                <a:srgbClr val="C0C0C0"/>
              </a:solidFill>
            </a:rPr>
            <a:t>EXEMPLO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6"/>
  <sheetViews>
    <sheetView showGridLines="0" tabSelected="1" zoomScale="75" zoomScaleNormal="75" zoomScaleSheetLayoutView="50" zoomScalePageLayoutView="80" workbookViewId="0" topLeftCell="B93">
      <selection activeCell="C97" sqref="C97:F97"/>
    </sheetView>
  </sheetViews>
  <sheetFormatPr defaultColWidth="9.140625" defaultRowHeight="12.75"/>
  <cols>
    <col min="1" max="1" width="4.57421875" style="2" customWidth="1"/>
    <col min="2" max="2" width="10.421875" style="1" customWidth="1"/>
    <col min="3" max="3" width="36.140625" style="1" customWidth="1"/>
    <col min="4" max="4" width="11.421875" style="1" customWidth="1"/>
    <col min="5" max="5" width="12.421875" style="1" bestFit="1" customWidth="1"/>
    <col min="6" max="6" width="12.140625" style="1" customWidth="1"/>
    <col min="7" max="7" width="11.7109375" style="1" bestFit="1" customWidth="1"/>
    <col min="8" max="8" width="15.421875" style="1" customWidth="1"/>
    <col min="9" max="9" width="16.57421875" style="1" customWidth="1"/>
    <col min="10" max="10" width="18.421875" style="1" bestFit="1" customWidth="1"/>
    <col min="11" max="11" width="24.57421875" style="1" customWidth="1"/>
    <col min="12" max="12" width="15.7109375" style="1" bestFit="1" customWidth="1"/>
    <col min="13" max="13" width="18.7109375" style="1" bestFit="1" customWidth="1"/>
    <col min="14" max="15" width="15.7109375" style="1" customWidth="1"/>
    <col min="16" max="16" width="13.140625" style="2" bestFit="1" customWidth="1"/>
    <col min="17" max="16384" width="9.140625" style="2" customWidth="1"/>
  </cols>
  <sheetData>
    <row r="1" spans="2:15" ht="12">
      <c r="B1" s="10"/>
      <c r="C1" s="267"/>
      <c r="D1" s="3"/>
      <c r="E1" s="3"/>
      <c r="F1" s="3"/>
      <c r="G1" s="3"/>
      <c r="H1" s="3"/>
      <c r="I1" s="3"/>
      <c r="J1" s="3"/>
      <c r="K1" s="3"/>
      <c r="L1" s="3"/>
      <c r="M1" s="268"/>
      <c r="N1" s="269"/>
      <c r="O1" s="269"/>
    </row>
    <row r="2" spans="2:15" ht="12">
      <c r="B2" s="10"/>
      <c r="C2" s="267"/>
      <c r="D2" s="3"/>
      <c r="E2" s="3"/>
      <c r="F2" s="3"/>
      <c r="G2" s="3"/>
      <c r="H2" s="3"/>
      <c r="I2" s="3"/>
      <c r="J2" s="3"/>
      <c r="K2" s="3"/>
      <c r="L2" s="3"/>
      <c r="M2" s="269"/>
      <c r="N2" s="269"/>
      <c r="O2" s="269"/>
    </row>
    <row r="3" spans="2:15" ht="12"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269"/>
      <c r="N3" s="269"/>
      <c r="O3" s="269"/>
    </row>
    <row r="4" spans="2:15" ht="12"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269"/>
      <c r="N4" s="269"/>
      <c r="O4" s="269"/>
    </row>
    <row r="5" spans="2:15" ht="24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7" t="s">
        <v>84</v>
      </c>
      <c r="O5" s="18">
        <v>43054</v>
      </c>
    </row>
    <row r="6" spans="2:15" ht="21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9" t="s">
        <v>85</v>
      </c>
      <c r="O6" s="25" t="s">
        <v>202</v>
      </c>
    </row>
    <row r="7" spans="2:15" ht="24.75" customHeight="1">
      <c r="B7" s="236" t="s">
        <v>145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2:15" ht="30.75" customHeight="1">
      <c r="B8" s="240">
        <v>2018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9"/>
    </row>
    <row r="9" spans="2:15" ht="24.75" customHeight="1">
      <c r="B9" s="236" t="s">
        <v>12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2:15" ht="24.75" customHeight="1">
      <c r="B10" s="240" t="s">
        <v>185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2:15" ht="24.75" customHeight="1">
      <c r="B11" s="236" t="s">
        <v>11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</row>
    <row r="12" spans="2:15" ht="57.75" customHeight="1" thickBot="1">
      <c r="B12" s="238" t="s">
        <v>186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</row>
    <row r="13" spans="2:15" ht="40.5" customHeight="1" thickBot="1" thickTop="1">
      <c r="B13" s="239" t="s">
        <v>51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41" t="s">
        <v>124</v>
      </c>
      <c r="O13" s="41" t="s">
        <v>37</v>
      </c>
    </row>
    <row r="14" spans="2:15" ht="30" customHeight="1" thickBot="1" thickTop="1">
      <c r="B14" s="42" t="s">
        <v>53</v>
      </c>
      <c r="C14" s="248" t="s">
        <v>188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43"/>
      <c r="O14" s="44"/>
    </row>
    <row r="15" spans="2:15" ht="30" customHeight="1" thickBot="1" thickTop="1">
      <c r="B15" s="42" t="s">
        <v>54</v>
      </c>
      <c r="C15" s="248" t="s">
        <v>189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43"/>
      <c r="O15" s="44"/>
    </row>
    <row r="16" spans="2:15" ht="30" customHeight="1" thickBot="1" thickTop="1">
      <c r="B16" s="42" t="s">
        <v>55</v>
      </c>
      <c r="C16" s="241" t="s">
        <v>190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43"/>
      <c r="O16" s="44"/>
    </row>
    <row r="17" spans="2:15" ht="30" customHeight="1" thickBot="1" thickTop="1">
      <c r="B17" s="42" t="s">
        <v>187</v>
      </c>
      <c r="C17" s="241" t="s">
        <v>191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43"/>
      <c r="O17" s="44"/>
    </row>
    <row r="18" spans="2:17" ht="40.5" customHeight="1" thickBot="1" thickTop="1">
      <c r="B18" s="272" t="s">
        <v>62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4"/>
      <c r="P18" s="24"/>
      <c r="Q18" s="24"/>
    </row>
    <row r="19" spans="2:15" ht="30" customHeight="1" thickBot="1" thickTop="1">
      <c r="B19" s="275" t="s">
        <v>29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86" t="s">
        <v>30</v>
      </c>
      <c r="O19" s="86">
        <v>0.4</v>
      </c>
    </row>
    <row r="20" spans="2:15" ht="30" customHeight="1" thickBot="1" thickTop="1">
      <c r="B20" s="251" t="s">
        <v>192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3"/>
      <c r="N20" s="60" t="s">
        <v>32</v>
      </c>
      <c r="O20" s="61">
        <v>0.4</v>
      </c>
    </row>
    <row r="21" spans="2:15" ht="30" customHeight="1" thickBot="1" thickTop="1">
      <c r="B21" s="270" t="s">
        <v>10</v>
      </c>
      <c r="C21" s="270"/>
      <c r="D21" s="4" t="s">
        <v>158</v>
      </c>
      <c r="E21" s="4" t="s">
        <v>159</v>
      </c>
      <c r="F21" s="11" t="s">
        <v>150</v>
      </c>
      <c r="G21" s="11" t="s">
        <v>2</v>
      </c>
      <c r="H21" s="11" t="s">
        <v>13</v>
      </c>
      <c r="I21" s="11" t="s">
        <v>9</v>
      </c>
      <c r="J21" s="11" t="s">
        <v>183</v>
      </c>
      <c r="K21" s="11" t="s">
        <v>68</v>
      </c>
      <c r="L21" s="11" t="s">
        <v>86</v>
      </c>
      <c r="M21" s="11" t="s">
        <v>33</v>
      </c>
      <c r="N21" s="11" t="s">
        <v>14</v>
      </c>
      <c r="O21" s="11" t="s">
        <v>28</v>
      </c>
    </row>
    <row r="22" spans="2:16" s="5" customFormat="1" ht="37.5" thickBot="1" thickTop="1">
      <c r="B22" s="45" t="s">
        <v>74</v>
      </c>
      <c r="C22" s="119" t="s">
        <v>203</v>
      </c>
      <c r="D22" s="47" t="s">
        <v>204</v>
      </c>
      <c r="E22" s="48" t="s">
        <v>204</v>
      </c>
      <c r="F22" s="49">
        <v>1</v>
      </c>
      <c r="G22" s="49">
        <v>2</v>
      </c>
      <c r="H22" s="49">
        <v>4</v>
      </c>
      <c r="I22" s="22">
        <v>0.5</v>
      </c>
      <c r="J22" s="120" t="s">
        <v>205</v>
      </c>
      <c r="K22" s="50"/>
      <c r="L22" s="51"/>
      <c r="M22" s="85">
        <f>IF($F22&gt;$H22,(IF(AND($L22=$H22,$L22=($F22-$G22)),125%,IF(AND($L22&lt;=($F22+$G22),$L22&gt;=($F22-$G22)),100%,IF($L22&gt;($F22+$G22),($F22+$G22)/$L22,IF(($L22&lt;($F22-$G22)),100%+ABS($L22-$F22)*25%/ABS($H22-$F22)))))),IF(AND($L22=$H22,$L22=($F22+$G22)),125%,IF(AND($L22&lt;=($F22+$G22),$L22&gt;=($F22-$G22)),100%,IF(AND($L22=$H22,$L22=($F22+$G22)),125%,IF($L22&lt;($F22-$G22),$L22/($F22-$G22),IF($L22&gt;($F22+$G22),100%+($L22-$F22)*25%/($H22-$F22)))))))</f>
        <v>1</v>
      </c>
      <c r="N22" s="104" t="str">
        <f>IF(M22&gt;1,"Superou",IF(M22=1,"Atingiu","Não atingiu"))</f>
        <v>Atingiu</v>
      </c>
      <c r="O22" s="115">
        <f>M22-100%</f>
        <v>0</v>
      </c>
      <c r="P22" s="23"/>
    </row>
    <row r="23" spans="2:15" s="5" customFormat="1" ht="30" customHeight="1" thickBot="1" thickTop="1">
      <c r="B23" s="45" t="s">
        <v>75</v>
      </c>
      <c r="C23" s="119" t="s">
        <v>217</v>
      </c>
      <c r="D23" s="47" t="s">
        <v>204</v>
      </c>
      <c r="E23" s="48" t="s">
        <v>204</v>
      </c>
      <c r="F23" s="52">
        <v>7</v>
      </c>
      <c r="G23" s="52">
        <v>3</v>
      </c>
      <c r="H23" s="52">
        <v>8</v>
      </c>
      <c r="I23" s="22">
        <v>0.5</v>
      </c>
      <c r="J23" s="120" t="s">
        <v>205</v>
      </c>
      <c r="K23" s="50"/>
      <c r="L23" s="51"/>
      <c r="M23" s="85">
        <f>IF($F23&gt;$H23,(IF(AND($L23=$H23,$L23=($F23-$G23)),125%,IF(AND($L23&lt;=($F23+$G23),$L23&gt;=($F23-$G23)),100%,IF($L23&gt;($F23+$G23),($F23+$G23)/$L23,IF(($L23&lt;($F23-$G23)),100%+ABS($L23-$F23)*25%/ABS($H23-$F23)))))),IF(AND($L23=$H23,$L23=($F23+$G23)),125%,IF(AND($L23&lt;=($F23+$G23),$L23&gt;=($F23-$G23)),100%,IF(AND($L23=$H23,$L23=($F23+$G23)),125%,IF($L23&lt;($F23-$G23),$L23/($F23-$G23),IF($L23&gt;($F23+$G23),100%+($L23-$F23)*25%/($H23-$F23)))))))</f>
        <v>0</v>
      </c>
      <c r="N23" s="104" t="str">
        <f>IF(M23&gt;1,"Superou",IF(M23=1,"Atingiu","Não atingiu"))</f>
        <v>Não atingiu</v>
      </c>
      <c r="O23" s="115">
        <f>M23-100%</f>
        <v>-1</v>
      </c>
    </row>
    <row r="24" spans="2:15" s="5" customFormat="1" ht="24.75" customHeight="1" thickBot="1" thickTop="1">
      <c r="B24" s="247" t="s">
        <v>56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  <c r="O24" s="116">
        <f>I22*M22+I23*M23</f>
        <v>0.5</v>
      </c>
    </row>
    <row r="25" spans="2:15" s="5" customFormat="1" ht="30" customHeight="1" thickBot="1" thickTop="1">
      <c r="B25" s="251" t="s">
        <v>193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3"/>
      <c r="N25" s="60" t="s">
        <v>32</v>
      </c>
      <c r="O25" s="61">
        <v>0.3</v>
      </c>
    </row>
    <row r="26" spans="2:15" s="5" customFormat="1" ht="30" customHeight="1" thickBot="1" thickTop="1">
      <c r="B26" s="270" t="s">
        <v>10</v>
      </c>
      <c r="C26" s="270"/>
      <c r="D26" s="4" t="s">
        <v>158</v>
      </c>
      <c r="E26" s="4" t="s">
        <v>159</v>
      </c>
      <c r="F26" s="26" t="s">
        <v>150</v>
      </c>
      <c r="G26" s="26" t="s">
        <v>2</v>
      </c>
      <c r="H26" s="26" t="s">
        <v>13</v>
      </c>
      <c r="I26" s="26" t="s">
        <v>9</v>
      </c>
      <c r="J26" s="117" t="s">
        <v>183</v>
      </c>
      <c r="K26" s="26" t="s">
        <v>68</v>
      </c>
      <c r="L26" s="26" t="s">
        <v>86</v>
      </c>
      <c r="M26" s="26" t="s">
        <v>33</v>
      </c>
      <c r="N26" s="26" t="s">
        <v>14</v>
      </c>
      <c r="O26" s="26" t="s">
        <v>28</v>
      </c>
    </row>
    <row r="27" spans="2:15" s="5" customFormat="1" ht="49.5" thickBot="1" thickTop="1">
      <c r="B27" s="45" t="s">
        <v>73</v>
      </c>
      <c r="C27" s="119" t="s">
        <v>194</v>
      </c>
      <c r="D27" s="47" t="s">
        <v>204</v>
      </c>
      <c r="E27" s="47" t="s">
        <v>199</v>
      </c>
      <c r="F27" s="22">
        <v>0.8</v>
      </c>
      <c r="G27" s="22">
        <v>0.05</v>
      </c>
      <c r="H27" s="22">
        <v>0.9</v>
      </c>
      <c r="I27" s="22">
        <v>0.7</v>
      </c>
      <c r="J27" s="120" t="s">
        <v>205</v>
      </c>
      <c r="K27" s="50"/>
      <c r="L27" s="54"/>
      <c r="M27" s="85">
        <f>IF($F27&gt;$H27,(IF(AND($L27=$H27,$L27=($F27-$G27)),125%,IF(AND($L27&lt;=($F27+$G27),$L27&gt;=($F27-$G27)),100%,IF($L27&gt;($F27+$G27),($F27+$G27)/$L27,IF(($L27&lt;($F27-$G27)),100%+ABS($L27-$F27)*25%/ABS($H27-$F27)))))),IF(AND($L27=$H27,$L27=($F27+$G27)),125%,IF(AND($L27&lt;=($F27+$G27),$L27&gt;=($F27-$G27)),100%,IF(AND($L27=$H27,$L27=($F27+$G27)),125%,IF($L27&lt;($F27-$G27),$L27/($F27-$G27),IF($L27&gt;($F27+$G27),100%+($L27-$F27)*25%/($H27-$F27)))))))</f>
        <v>0</v>
      </c>
      <c r="N27" s="104" t="str">
        <f>IF(M27&gt;1,"Superou",IF(M27=1,"Atingiu","Não atingiu"))</f>
        <v>Não atingiu</v>
      </c>
      <c r="O27" s="115">
        <f>M27-100%</f>
        <v>-1</v>
      </c>
    </row>
    <row r="28" spans="2:15" s="5" customFormat="1" ht="61.5" thickBot="1" thickTop="1">
      <c r="B28" s="45" t="s">
        <v>76</v>
      </c>
      <c r="C28" s="119" t="s">
        <v>195</v>
      </c>
      <c r="D28" s="47" t="s">
        <v>204</v>
      </c>
      <c r="E28" s="47" t="s">
        <v>206</v>
      </c>
      <c r="F28" s="53">
        <v>2</v>
      </c>
      <c r="G28" s="53">
        <v>1</v>
      </c>
      <c r="H28" s="53">
        <v>4</v>
      </c>
      <c r="I28" s="22">
        <v>0.3</v>
      </c>
      <c r="J28" s="120" t="s">
        <v>205</v>
      </c>
      <c r="K28" s="50"/>
      <c r="L28" s="54"/>
      <c r="M28" s="85">
        <f>IF($F28&gt;$H28,(IF(AND($L28=$H28,$L28=($F28-$G28)),125%,IF(AND($L28&lt;=($F28+$G28),$L28&gt;=($F28-$G28)),100%,IF($L28&gt;($F28+$G28),($F28+$G28)/$L28,IF(($L28&lt;($F28-$G28)),100%+ABS($L28-$F28)*25%/ABS($H28-$F28)))))),IF(AND($L28=$H28,$L28=($F28+$G28)),125%,IF(AND($L28&lt;=($F28+$G28),$L28&gt;=($F28-$G28)),100%,IF(AND($L28=$H28,$L28=($F28+$G28)),125%,IF($L28&lt;($F28-$G28),$L28/($F28-$G28),IF($L28&gt;($F28+$G28),100%+($L28-$F28)*25%/($H28-$F28)))))))</f>
        <v>0</v>
      </c>
      <c r="N28" s="104" t="str">
        <f>IF(M28&gt;1,"Superou",IF(M28=1,"Atingiu","Não atingiu"))</f>
        <v>Não atingiu</v>
      </c>
      <c r="O28" s="115">
        <f>M28-100%</f>
        <v>-1</v>
      </c>
    </row>
    <row r="29" spans="2:15" s="5" customFormat="1" ht="24.75" customHeight="1" thickBot="1" thickTop="1">
      <c r="B29" s="247" t="s">
        <v>57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116">
        <f>I27*M27+I28*M28</f>
        <v>0</v>
      </c>
    </row>
    <row r="30" spans="2:15" s="5" customFormat="1" ht="30" customHeight="1" thickBot="1" thickTop="1">
      <c r="B30" s="251" t="s">
        <v>218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3"/>
      <c r="N30" s="60" t="s">
        <v>32</v>
      </c>
      <c r="O30" s="61">
        <v>0.3</v>
      </c>
    </row>
    <row r="31" spans="2:15" s="5" customFormat="1" ht="30" customHeight="1" thickBot="1" thickTop="1">
      <c r="B31" s="270" t="s">
        <v>10</v>
      </c>
      <c r="C31" s="270"/>
      <c r="D31" s="4" t="s">
        <v>158</v>
      </c>
      <c r="E31" s="4" t="s">
        <v>159</v>
      </c>
      <c r="F31" s="26" t="s">
        <v>150</v>
      </c>
      <c r="G31" s="26" t="s">
        <v>2</v>
      </c>
      <c r="H31" s="26" t="s">
        <v>13</v>
      </c>
      <c r="I31" s="26" t="s">
        <v>9</v>
      </c>
      <c r="J31" s="117" t="s">
        <v>183</v>
      </c>
      <c r="K31" s="26" t="s">
        <v>68</v>
      </c>
      <c r="L31" s="26" t="s">
        <v>86</v>
      </c>
      <c r="M31" s="26" t="s">
        <v>33</v>
      </c>
      <c r="N31" s="26" t="s">
        <v>14</v>
      </c>
      <c r="O31" s="26" t="s">
        <v>28</v>
      </c>
    </row>
    <row r="32" spans="2:15" s="5" customFormat="1" ht="45.75" customHeight="1" thickBot="1" thickTop="1">
      <c r="B32" s="27" t="s">
        <v>77</v>
      </c>
      <c r="C32" s="119" t="s">
        <v>221</v>
      </c>
      <c r="D32" s="47" t="s">
        <v>201</v>
      </c>
      <c r="E32" s="47" t="s">
        <v>201</v>
      </c>
      <c r="F32" s="53">
        <v>1</v>
      </c>
      <c r="G32" s="53">
        <v>1</v>
      </c>
      <c r="H32" s="53">
        <v>3</v>
      </c>
      <c r="I32" s="55">
        <v>0.4</v>
      </c>
      <c r="J32" s="120" t="s">
        <v>207</v>
      </c>
      <c r="K32" s="50"/>
      <c r="L32" s="56"/>
      <c r="M32" s="85">
        <f>IF($F32&gt;$H32,(IF(AND($L32=$H32,$L32=($F32-$G32)),125%,IF(AND($L32&lt;=($F32+$G32),$L32&gt;=($F32-$G32)),100%,IF($L32&gt;($F32+$G32),($F32+$G32)/$L32,IF(($L32&lt;($F32-$G32)),100%+ABS($L32-$F32)*25%/ABS($H32-$F32)))))),IF(AND($L32=$H32,$L32=($F32+$G32)),125%,IF(AND($L32&lt;=($F32+$G32),$L32&gt;=($F32-$G32)),100%,IF(AND($L32=$H32,$L32=($F32+$G32)),125%,IF($L32&lt;($F32-$G32),$L32/($F32-$G32),IF($L32&gt;($F32+$G32),100%+($L32-$F32)*25%/($H32-$F32)))))))</f>
        <v>1</v>
      </c>
      <c r="N32" s="104" t="str">
        <f>IF(M32&gt;1,"Superou",IF(M32=1,"Atingiu","Não atingiu"))</f>
        <v>Atingiu</v>
      </c>
      <c r="O32" s="115">
        <f>M32-100%</f>
        <v>0</v>
      </c>
    </row>
    <row r="33" spans="2:15" s="5" customFormat="1" ht="37.5" thickBot="1" thickTop="1">
      <c r="B33" s="27" t="s">
        <v>78</v>
      </c>
      <c r="C33" s="119" t="s">
        <v>208</v>
      </c>
      <c r="D33" s="47" t="s">
        <v>204</v>
      </c>
      <c r="E33" s="47" t="s">
        <v>204</v>
      </c>
      <c r="F33" s="297">
        <v>365</v>
      </c>
      <c r="G33" s="297">
        <v>15</v>
      </c>
      <c r="H33" s="297">
        <v>335</v>
      </c>
      <c r="I33" s="55">
        <v>0.3</v>
      </c>
      <c r="J33" s="120" t="s">
        <v>205</v>
      </c>
      <c r="K33" s="50"/>
      <c r="L33" s="56"/>
      <c r="M33" s="85">
        <f>IF($F33&gt;$H33,(IF(AND($L33=$H33,$L33=($F33-$G33)),125%,IF(AND($L33&lt;=($F33+$G33),$L33&gt;=($F33-$G33)),100%,IF($L33&gt;($F33+$G33),($F33+$G33)/$L33,IF(($L33&lt;($F33-$G33)),100%+ABS($L33-$F33)*25%/ABS($H33-$F33)))))),IF(AND($L33=$H33,$L33=($F33+$G33)),125%,IF(AND($L33&lt;=($F33+$G33),$L33&gt;=($F33-$G33)),100%,IF(AND($L33=$H33,$L33=($F33+$G33)),125%,IF($L33&lt;($F33-$G33),$L33/($F33-$G33),IF($L33&gt;($F33+$G33),100%+($L33-$F33)*25%/($H33-$F33)))))))</f>
        <v>4.041666666666666</v>
      </c>
      <c r="N33" s="104" t="str">
        <f>IF(M33&gt;1,"Superou",IF(M33=1,"Atingiu","Não atingiu"))</f>
        <v>Superou</v>
      </c>
      <c r="O33" s="115">
        <f>M33-100%</f>
        <v>3.041666666666666</v>
      </c>
    </row>
    <row r="34" spans="2:15" s="5" customFormat="1" ht="37.5" thickBot="1" thickTop="1">
      <c r="B34" s="27" t="s">
        <v>79</v>
      </c>
      <c r="C34" s="119" t="s">
        <v>196</v>
      </c>
      <c r="D34" s="47" t="s">
        <v>204</v>
      </c>
      <c r="E34" s="47" t="s">
        <v>199</v>
      </c>
      <c r="F34" s="53">
        <v>1</v>
      </c>
      <c r="G34" s="53">
        <v>1</v>
      </c>
      <c r="H34" s="53">
        <v>3</v>
      </c>
      <c r="I34" s="55">
        <v>0.3</v>
      </c>
      <c r="J34" s="120" t="s">
        <v>207</v>
      </c>
      <c r="K34" s="50"/>
      <c r="L34" s="56"/>
      <c r="M34" s="85">
        <f>IF($F34&gt;$H34,(IF(AND($L34=$H34,$L34=($F34-$G34)),125%,IF(AND($L34&lt;=($F34+$G34),$L34&gt;=($F34-$G34)),100%,IF($L34&gt;($F34+$G34),($F34+$G34)/$L34,IF(($L34&lt;($F34-$G34)),100%+ABS($L34-$F34)*25%/ABS($H34-$F34)))))),IF(AND($L34=$H34,$L34=($F34+$G34)),125%,IF(AND($L34&lt;=($F34+$G34),$L34&gt;=($F34-$G34)),100%,IF(AND($L34=$H34,$L34=($F34+$G34)),125%,IF($L34&lt;($F34-$G34),$L34/($F34-$G34),IF($L34&gt;($F34+$G34),100%+($L34-$F34)*25%/($H34-$F34)))))))</f>
        <v>1</v>
      </c>
      <c r="N34" s="104" t="str">
        <f>IF(M34&gt;1,"Superou",IF(M34=1,"Atingiu","Não atingiu"))</f>
        <v>Atingiu</v>
      </c>
      <c r="O34" s="115">
        <f>M34-100%</f>
        <v>0</v>
      </c>
    </row>
    <row r="35" spans="2:15" s="5" customFormat="1" ht="30" customHeight="1" thickBot="1" thickTop="1">
      <c r="B35" s="247" t="s">
        <v>58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16">
        <f>I32*M32+I33*M33+I34*M34</f>
        <v>1.9124999999999999</v>
      </c>
    </row>
    <row r="36" spans="2:15" ht="30" customHeight="1" thickBot="1" thickTop="1">
      <c r="B36" s="271" t="s">
        <v>31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87" t="s">
        <v>30</v>
      </c>
      <c r="O36" s="87">
        <v>0.35</v>
      </c>
    </row>
    <row r="37" spans="2:15" ht="30" customHeight="1" thickBot="1" thickTop="1">
      <c r="B37" s="251" t="s">
        <v>220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  <c r="N37" s="64" t="s">
        <v>32</v>
      </c>
      <c r="O37" s="65">
        <v>1</v>
      </c>
    </row>
    <row r="38" spans="2:15" ht="30" customHeight="1" thickBot="1" thickTop="1">
      <c r="B38" s="270" t="s">
        <v>10</v>
      </c>
      <c r="C38" s="270"/>
      <c r="D38" s="4" t="s">
        <v>158</v>
      </c>
      <c r="E38" s="4" t="s">
        <v>159</v>
      </c>
      <c r="F38" s="26" t="s">
        <v>150</v>
      </c>
      <c r="G38" s="26" t="s">
        <v>2</v>
      </c>
      <c r="H38" s="26" t="s">
        <v>13</v>
      </c>
      <c r="I38" s="26" t="s">
        <v>9</v>
      </c>
      <c r="J38" s="117" t="s">
        <v>183</v>
      </c>
      <c r="K38" s="26" t="s">
        <v>68</v>
      </c>
      <c r="L38" s="26" t="s">
        <v>86</v>
      </c>
      <c r="M38" s="26" t="s">
        <v>33</v>
      </c>
      <c r="N38" s="26" t="s">
        <v>14</v>
      </c>
      <c r="O38" s="26" t="s">
        <v>28</v>
      </c>
    </row>
    <row r="39" spans="2:15" s="5" customFormat="1" ht="49.5" thickBot="1" thickTop="1">
      <c r="B39" s="27" t="s">
        <v>80</v>
      </c>
      <c r="C39" s="119" t="s">
        <v>197</v>
      </c>
      <c r="D39" s="48">
        <v>1</v>
      </c>
      <c r="E39" s="48">
        <v>1</v>
      </c>
      <c r="F39" s="57">
        <v>1</v>
      </c>
      <c r="G39" s="57">
        <v>1</v>
      </c>
      <c r="H39" s="57">
        <v>3</v>
      </c>
      <c r="I39" s="58">
        <v>0.5</v>
      </c>
      <c r="J39" s="121" t="s">
        <v>207</v>
      </c>
      <c r="K39" s="50"/>
      <c r="L39" s="54"/>
      <c r="M39" s="85">
        <f>IF($F39&gt;$H39,(IF(AND($L39=$H39,$L39=($F39-$G39)),125%,IF(AND($L39&lt;=($F39+$G39),$L39&gt;=($F39-$G39)),100%,IF($L39&gt;($F39+$G39),($F39+$G39)/$L39,IF(($L39&lt;($F39-$G39)),100%+ABS($L39-$F39)*25%/ABS($H39-$F39)))))),IF(AND($L39=$H39,$L39=($F39+$G39)),125%,IF(AND($L39&lt;=($F39+$G39),$L39&gt;=($F39-$G39)),100%,IF(AND($L39=$H39,$L39=($F39+$G39)),125%,IF($L39&lt;($F39-$G39),$L39/($F39-$G39),IF($L39&gt;($F39+$G39),100%+($L39-$F39)*25%/($H39-$F39)))))))</f>
        <v>1</v>
      </c>
      <c r="N39" s="104" t="str">
        <f>IF(M39&gt;1,"Superou",IF(M39=1,"Atingiu","Não atingiu"))</f>
        <v>Atingiu</v>
      </c>
      <c r="O39" s="115">
        <f>M39-100%</f>
        <v>0</v>
      </c>
    </row>
    <row r="40" spans="2:15" s="5" customFormat="1" ht="37.5" thickBot="1" thickTop="1">
      <c r="B40" s="27" t="s">
        <v>81</v>
      </c>
      <c r="C40" s="119" t="s">
        <v>209</v>
      </c>
      <c r="D40" s="122">
        <v>1</v>
      </c>
      <c r="E40" s="122">
        <v>1</v>
      </c>
      <c r="F40" s="122">
        <v>1</v>
      </c>
      <c r="G40" s="122">
        <v>1</v>
      </c>
      <c r="H40" s="122">
        <v>3</v>
      </c>
      <c r="I40" s="58">
        <v>0.5</v>
      </c>
      <c r="J40" s="123" t="s">
        <v>207</v>
      </c>
      <c r="K40" s="50"/>
      <c r="L40" s="54"/>
      <c r="M40" s="85">
        <f>IF($F40&gt;$H40,(IF(AND($L40=$H40,$L40=($F40-$G40)),125%,IF(AND($L40&lt;=($F40+$G40),$L40&gt;=($F40-$G40)),100%,IF($L40&gt;($F40+$G40),($F40+$G40)/$L40,IF(($L40&lt;($F40-$G40)),100%+ABS($L40-$F40)*25%/ABS($H40-$F40)))))),IF(AND($L40=$H40,$L40=($F40+$G40)),125%,IF(AND($L40&lt;=($F40+$G40),$L40&gt;=($F40-$G40)),100%,IF(AND($L40=$H40,$L40=($F40+$G40)),125%,IF($L40&lt;($F40-$G40),$L40/($F40-$G40),IF($L40&gt;($F40+$G40),100%+($L40-$F40)*25%/($H40-$F40)))))))</f>
        <v>1</v>
      </c>
      <c r="N40" s="104" t="str">
        <f>IF(M40&gt;1,"Superou",IF(M40=1,"Atingiu","Não atingiu"))</f>
        <v>Atingiu</v>
      </c>
      <c r="O40" s="115">
        <f>M40-100%</f>
        <v>0</v>
      </c>
    </row>
    <row r="41" spans="2:15" s="5" customFormat="1" ht="26.25" customHeight="1" thickBot="1" thickTop="1">
      <c r="B41" s="247" t="s">
        <v>144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16">
        <f>I39*M39+I40*M40</f>
        <v>1</v>
      </c>
    </row>
    <row r="42" spans="2:15" ht="30" customHeight="1" thickBot="1" thickTop="1">
      <c r="B42" s="275" t="s">
        <v>215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86" t="s">
        <v>30</v>
      </c>
      <c r="O42" s="86">
        <v>0.25</v>
      </c>
    </row>
    <row r="43" spans="2:15" ht="30" customHeight="1" thickBot="1" thickTop="1">
      <c r="B43" s="252" t="s">
        <v>210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62" t="s">
        <v>32</v>
      </c>
      <c r="O43" s="63">
        <v>1</v>
      </c>
    </row>
    <row r="44" spans="2:15" ht="30" customHeight="1" thickBot="1" thickTop="1">
      <c r="B44" s="270" t="s">
        <v>10</v>
      </c>
      <c r="C44" s="270"/>
      <c r="D44" s="4" t="s">
        <v>158</v>
      </c>
      <c r="E44" s="4" t="s">
        <v>159</v>
      </c>
      <c r="F44" s="26" t="s">
        <v>150</v>
      </c>
      <c r="G44" s="26" t="s">
        <v>2</v>
      </c>
      <c r="H44" s="26" t="s">
        <v>13</v>
      </c>
      <c r="I44" s="26" t="s">
        <v>9</v>
      </c>
      <c r="J44" s="117" t="s">
        <v>183</v>
      </c>
      <c r="K44" s="26" t="s">
        <v>68</v>
      </c>
      <c r="L44" s="26" t="s">
        <v>86</v>
      </c>
      <c r="M44" s="26" t="s">
        <v>33</v>
      </c>
      <c r="N44" s="26" t="s">
        <v>14</v>
      </c>
      <c r="O44" s="26" t="s">
        <v>28</v>
      </c>
    </row>
    <row r="45" spans="2:15" ht="49.5" thickBot="1" thickTop="1">
      <c r="B45" s="27" t="s">
        <v>82</v>
      </c>
      <c r="C45" s="46" t="s">
        <v>198</v>
      </c>
      <c r="D45" s="47" t="s">
        <v>199</v>
      </c>
      <c r="E45" s="59">
        <v>1</v>
      </c>
      <c r="F45" s="59">
        <v>0.5</v>
      </c>
      <c r="G45" s="59">
        <v>0.05</v>
      </c>
      <c r="H45" s="59">
        <v>0.9</v>
      </c>
      <c r="I45" s="43">
        <v>0.6</v>
      </c>
      <c r="J45" s="124" t="s">
        <v>211</v>
      </c>
      <c r="K45" s="50"/>
      <c r="L45" s="56"/>
      <c r="M45" s="85">
        <f>IF($F45&gt;$H45,(IF(AND($L45=$H45,$L45=($F45-$G45)),125%,IF(AND($L45&lt;=($F45+$G45),$L45&gt;=($F45-$G45)),100%,IF($L45&gt;($F45+$G45),($F45+$G45)/$L45,IF(($L45&lt;($F45-$G45)),100%+ABS($L45-$F45)*25%/ABS($H45-$F45)))))),IF(AND($L45=$H45,$L45=($F45+$G45)),125%,IF(AND($L45&lt;=($F45+$G45),$L45&gt;=($F45-$G45)),100%,IF(AND($L45=$H45,$L45=($F45+$G45)),125%,IF($L45&lt;($F45-$G45),$L45/($F45-$G45),IF($L45&gt;($F45+$G45),100%+($L45-$F45)*25%/($H45-$F45)))))))</f>
        <v>0</v>
      </c>
      <c r="N45" s="104" t="str">
        <f>IF(M45&gt;1,"Superou",IF(M45=1,"Atingiu","Não atingiu"))</f>
        <v>Não atingiu</v>
      </c>
      <c r="O45" s="115">
        <f>M45-100%</f>
        <v>-1</v>
      </c>
    </row>
    <row r="46" spans="2:15" ht="37.5" thickBot="1" thickTop="1">
      <c r="B46" s="27" t="s">
        <v>212</v>
      </c>
      <c r="C46" s="46" t="s">
        <v>200</v>
      </c>
      <c r="D46" s="47" t="s">
        <v>201</v>
      </c>
      <c r="E46" s="48">
        <v>1</v>
      </c>
      <c r="F46" s="57">
        <v>1</v>
      </c>
      <c r="G46" s="57">
        <v>1</v>
      </c>
      <c r="H46" s="57">
        <v>3</v>
      </c>
      <c r="I46" s="43">
        <v>0.4</v>
      </c>
      <c r="J46" s="124" t="s">
        <v>211</v>
      </c>
      <c r="K46" s="50"/>
      <c r="L46" s="56"/>
      <c r="M46" s="85">
        <f>IF($F46&gt;$H46,(IF(AND($L46=$H46,$L46=($F46-$G46)),125%,IF(AND($L46&lt;=($F46+$G46),$L46&gt;=($F46-$G46)),100%,IF($L46&gt;($F46+$G46),($F46+$G46)/$L46,IF(($L46&lt;($F46-$G46)),100%+ABS($L46-$F46)*25%/ABS($H46-$F46)))))),IF(AND($L46=$H46,$L46=($F46+$G46)),125%,IF(AND($L46&lt;=($F46+$G46),$L46&gt;=($F46-$G46)),100%,IF(AND($L46=$H46,$L46=($F46+$G46)),125%,IF($L46&lt;($F46-$G46),$L46/($F46-$G46),IF($L46&gt;($F46+$G46),100%+($L46-$F46)*25%/($H46-$F46)))))))</f>
        <v>1</v>
      </c>
      <c r="N46" s="104" t="str">
        <f>IF(M46&gt;1,"Superou",IF(M46=1,"Atingiu","Não atingiu"))</f>
        <v>Atingiu</v>
      </c>
      <c r="O46" s="115">
        <f>M46-100%</f>
        <v>0</v>
      </c>
    </row>
    <row r="47" spans="2:15" s="5" customFormat="1" ht="24.75" customHeight="1" thickBot="1" thickTop="1">
      <c r="B47" s="247" t="s">
        <v>60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  <c r="O47" s="80">
        <f>I45*M45+I46*M46</f>
        <v>0.4</v>
      </c>
    </row>
    <row r="48" spans="2:15" ht="30" customHeight="1" thickBot="1" thickTop="1">
      <c r="B48" s="260" t="s">
        <v>151</v>
      </c>
      <c r="C48" s="260"/>
      <c r="D48" s="260"/>
      <c r="E48" s="129" t="s">
        <v>44</v>
      </c>
      <c r="F48" s="130"/>
      <c r="G48" s="129" t="s">
        <v>45</v>
      </c>
      <c r="H48" s="130"/>
      <c r="I48" s="66" t="s">
        <v>46</v>
      </c>
      <c r="J48" s="129" t="s">
        <v>47</v>
      </c>
      <c r="K48" s="130"/>
      <c r="L48" s="129" t="s">
        <v>48</v>
      </c>
      <c r="M48" s="130"/>
      <c r="N48" s="66" t="s">
        <v>161</v>
      </c>
      <c r="O48" s="66" t="s">
        <v>161</v>
      </c>
    </row>
    <row r="49" spans="2:15" ht="30" customHeight="1" thickBot="1" thickTop="1">
      <c r="B49" s="244" t="s">
        <v>40</v>
      </c>
      <c r="C49" s="245"/>
      <c r="D49" s="246"/>
      <c r="E49" s="127" t="s">
        <v>219</v>
      </c>
      <c r="F49" s="128"/>
      <c r="G49" s="127" t="s">
        <v>219</v>
      </c>
      <c r="H49" s="128"/>
      <c r="I49" s="67" t="s">
        <v>219</v>
      </c>
      <c r="J49" s="127"/>
      <c r="K49" s="128"/>
      <c r="L49" s="131"/>
      <c r="M49" s="132"/>
      <c r="N49" s="68"/>
      <c r="O49" s="68"/>
    </row>
    <row r="50" spans="2:15" ht="30" customHeight="1" thickBot="1" thickTop="1">
      <c r="B50" s="244" t="s">
        <v>41</v>
      </c>
      <c r="C50" s="245"/>
      <c r="D50" s="246"/>
      <c r="E50" s="131"/>
      <c r="F50" s="132"/>
      <c r="G50" s="131" t="s">
        <v>219</v>
      </c>
      <c r="H50" s="132"/>
      <c r="I50" s="67" t="s">
        <v>219</v>
      </c>
      <c r="J50" s="127" t="s">
        <v>219</v>
      </c>
      <c r="K50" s="128"/>
      <c r="L50" s="125"/>
      <c r="M50" s="126"/>
      <c r="N50" s="70"/>
      <c r="O50" s="70"/>
    </row>
    <row r="51" spans="2:15" ht="30" customHeight="1" thickBot="1" thickTop="1">
      <c r="B51" s="244" t="s">
        <v>42</v>
      </c>
      <c r="C51" s="245"/>
      <c r="D51" s="246"/>
      <c r="E51" s="131" t="s">
        <v>219</v>
      </c>
      <c r="F51" s="132"/>
      <c r="G51" s="131" t="s">
        <v>219</v>
      </c>
      <c r="H51" s="132"/>
      <c r="I51" s="69" t="s">
        <v>219</v>
      </c>
      <c r="J51" s="127" t="s">
        <v>219</v>
      </c>
      <c r="K51" s="128"/>
      <c r="L51" s="127"/>
      <c r="M51" s="128"/>
      <c r="N51" s="67"/>
      <c r="O51" s="67"/>
    </row>
    <row r="52" spans="2:15" ht="30" customHeight="1" thickBot="1" thickTop="1">
      <c r="B52" s="244" t="s">
        <v>213</v>
      </c>
      <c r="C52" s="245"/>
      <c r="D52" s="246"/>
      <c r="E52" s="131"/>
      <c r="F52" s="132"/>
      <c r="G52" s="131"/>
      <c r="H52" s="132"/>
      <c r="I52" s="69"/>
      <c r="J52" s="133"/>
      <c r="K52" s="128"/>
      <c r="L52" s="127" t="s">
        <v>219</v>
      </c>
      <c r="M52" s="128"/>
      <c r="N52" s="71"/>
      <c r="O52" s="71"/>
    </row>
    <row r="53" spans="2:15" ht="34.5" customHeight="1" thickBot="1" thickTop="1">
      <c r="B53" s="279" t="s">
        <v>59</v>
      </c>
      <c r="C53" s="279"/>
      <c r="D53" s="279"/>
      <c r="E53" s="279"/>
      <c r="F53" s="279"/>
      <c r="G53" s="266" t="s">
        <v>63</v>
      </c>
      <c r="H53" s="266"/>
      <c r="I53" s="276" t="s">
        <v>64</v>
      </c>
      <c r="J53" s="277"/>
      <c r="K53" s="266" t="s">
        <v>69</v>
      </c>
      <c r="L53" s="266"/>
      <c r="M53" s="266"/>
      <c r="N53" s="266" t="s">
        <v>65</v>
      </c>
      <c r="O53" s="266"/>
    </row>
    <row r="54" spans="2:15" ht="26.25" customHeight="1" thickBot="1" thickTop="1">
      <c r="B54" s="237" t="s">
        <v>1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</row>
    <row r="55" spans="2:15" s="8" customFormat="1" ht="30" customHeight="1" thickBot="1" thickTop="1">
      <c r="B55" s="261" t="s">
        <v>44</v>
      </c>
      <c r="C55" s="261"/>
      <c r="D55" s="261"/>
      <c r="E55" s="261"/>
      <c r="F55" s="261"/>
      <c r="G55" s="212">
        <f>O19</f>
        <v>0.4</v>
      </c>
      <c r="H55" s="212"/>
      <c r="I55" s="182">
        <f>O20</f>
        <v>0.4</v>
      </c>
      <c r="J55" s="183"/>
      <c r="K55" s="212">
        <f>$G$55*I55</f>
        <v>0.16000000000000003</v>
      </c>
      <c r="L55" s="212"/>
      <c r="M55" s="212"/>
      <c r="N55" s="229" t="s">
        <v>142</v>
      </c>
      <c r="O55" s="229"/>
    </row>
    <row r="56" spans="2:15" s="8" customFormat="1" ht="30" customHeight="1" thickBot="1" thickTop="1">
      <c r="B56" s="261" t="s">
        <v>45</v>
      </c>
      <c r="C56" s="261"/>
      <c r="D56" s="261"/>
      <c r="E56" s="261"/>
      <c r="F56" s="261"/>
      <c r="G56" s="212"/>
      <c r="H56" s="212"/>
      <c r="I56" s="182">
        <v>0.3</v>
      </c>
      <c r="J56" s="183"/>
      <c r="K56" s="212">
        <f>$G$55*I56</f>
        <v>0.12</v>
      </c>
      <c r="L56" s="212"/>
      <c r="M56" s="212"/>
      <c r="N56" s="229"/>
      <c r="O56" s="229"/>
    </row>
    <row r="57" spans="2:15" s="8" customFormat="1" ht="30" customHeight="1" thickBot="1" thickTop="1">
      <c r="B57" s="261" t="s">
        <v>46</v>
      </c>
      <c r="C57" s="261"/>
      <c r="D57" s="261"/>
      <c r="E57" s="261"/>
      <c r="F57" s="261"/>
      <c r="G57" s="212"/>
      <c r="H57" s="212"/>
      <c r="I57" s="182">
        <f>O30</f>
        <v>0.3</v>
      </c>
      <c r="J57" s="183"/>
      <c r="K57" s="212">
        <f>$G$55*I57</f>
        <v>0.12</v>
      </c>
      <c r="L57" s="212"/>
      <c r="M57" s="212"/>
      <c r="N57" s="229"/>
      <c r="O57" s="229"/>
    </row>
    <row r="58" spans="2:256" s="8" customFormat="1" ht="29.25" customHeight="1" thickBot="1" thickTop="1">
      <c r="B58" s="232" t="s">
        <v>3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4"/>
      <c r="P58" s="235"/>
      <c r="Q58" s="224"/>
      <c r="R58" s="224"/>
      <c r="S58" s="224"/>
      <c r="T58" s="225"/>
      <c r="U58" s="224"/>
      <c r="V58" s="224"/>
      <c r="W58" s="224"/>
      <c r="X58" s="224"/>
      <c r="Y58" s="224"/>
      <c r="Z58" s="225"/>
      <c r="AA58" s="224"/>
      <c r="AB58" s="224"/>
      <c r="AC58" s="224"/>
      <c r="AD58" s="224"/>
      <c r="AE58" s="224"/>
      <c r="AF58" s="225"/>
      <c r="AG58" s="224"/>
      <c r="AH58" s="224"/>
      <c r="AI58" s="224"/>
      <c r="AJ58" s="224"/>
      <c r="AK58" s="224"/>
      <c r="AL58" s="225"/>
      <c r="AM58" s="224"/>
      <c r="AN58" s="224"/>
      <c r="AO58" s="224"/>
      <c r="AP58" s="224"/>
      <c r="AQ58" s="224"/>
      <c r="AR58" s="225"/>
      <c r="AS58" s="224"/>
      <c r="AT58" s="224"/>
      <c r="AU58" s="224"/>
      <c r="AV58" s="224"/>
      <c r="AW58" s="224"/>
      <c r="AX58" s="225"/>
      <c r="AY58" s="224"/>
      <c r="AZ58" s="224"/>
      <c r="BA58" s="224"/>
      <c r="BB58" s="224"/>
      <c r="BC58" s="224"/>
      <c r="BD58" s="225"/>
      <c r="BE58" s="224"/>
      <c r="BF58" s="224"/>
      <c r="BG58" s="224"/>
      <c r="BH58" s="224"/>
      <c r="BI58" s="224"/>
      <c r="BJ58" s="225"/>
      <c r="BK58" s="224"/>
      <c r="BL58" s="224"/>
      <c r="BM58" s="224"/>
      <c r="BN58" s="224"/>
      <c r="BO58" s="224"/>
      <c r="BP58" s="225"/>
      <c r="BQ58" s="224"/>
      <c r="BR58" s="224"/>
      <c r="BS58" s="224"/>
      <c r="BT58" s="224"/>
      <c r="BU58" s="224"/>
      <c r="BV58" s="225"/>
      <c r="BW58" s="224"/>
      <c r="BX58" s="224"/>
      <c r="BY58" s="224"/>
      <c r="BZ58" s="224"/>
      <c r="CA58" s="224"/>
      <c r="CB58" s="225"/>
      <c r="CC58" s="224"/>
      <c r="CD58" s="224"/>
      <c r="CE58" s="224"/>
      <c r="CF58" s="224"/>
      <c r="CG58" s="224"/>
      <c r="CH58" s="225"/>
      <c r="CI58" s="224"/>
      <c r="CJ58" s="224"/>
      <c r="CK58" s="224"/>
      <c r="CL58" s="224"/>
      <c r="CM58" s="224"/>
      <c r="CN58" s="225"/>
      <c r="CO58" s="224"/>
      <c r="CP58" s="224"/>
      <c r="CQ58" s="224"/>
      <c r="CR58" s="224"/>
      <c r="CS58" s="224"/>
      <c r="CT58" s="225"/>
      <c r="CU58" s="224"/>
      <c r="CV58" s="224"/>
      <c r="CW58" s="224"/>
      <c r="CX58" s="224"/>
      <c r="CY58" s="224"/>
      <c r="CZ58" s="225"/>
      <c r="DA58" s="224"/>
      <c r="DB58" s="224"/>
      <c r="DC58" s="224"/>
      <c r="DD58" s="224"/>
      <c r="DE58" s="224"/>
      <c r="DF58" s="225"/>
      <c r="DG58" s="224"/>
      <c r="DH58" s="224"/>
      <c r="DI58" s="224"/>
      <c r="DJ58" s="224"/>
      <c r="DK58" s="224"/>
      <c r="DL58" s="225"/>
      <c r="DM58" s="224"/>
      <c r="DN58" s="224"/>
      <c r="DO58" s="224"/>
      <c r="DP58" s="224"/>
      <c r="DQ58" s="224"/>
      <c r="DR58" s="225"/>
      <c r="DS58" s="224"/>
      <c r="DT58" s="224"/>
      <c r="DU58" s="224"/>
      <c r="DV58" s="224"/>
      <c r="DW58" s="224"/>
      <c r="DX58" s="225"/>
      <c r="DY58" s="224"/>
      <c r="DZ58" s="224"/>
      <c r="EA58" s="224"/>
      <c r="EB58" s="224"/>
      <c r="EC58" s="224"/>
      <c r="ED58" s="225"/>
      <c r="EE58" s="224"/>
      <c r="EF58" s="224"/>
      <c r="EG58" s="224"/>
      <c r="EH58" s="224"/>
      <c r="EI58" s="224"/>
      <c r="EJ58" s="225"/>
      <c r="EK58" s="224"/>
      <c r="EL58" s="224"/>
      <c r="EM58" s="224"/>
      <c r="EN58" s="224"/>
      <c r="EO58" s="224"/>
      <c r="EP58" s="225"/>
      <c r="EQ58" s="224"/>
      <c r="ER58" s="224"/>
      <c r="ES58" s="224"/>
      <c r="ET58" s="224"/>
      <c r="EU58" s="224"/>
      <c r="EV58" s="225"/>
      <c r="EW58" s="224"/>
      <c r="EX58" s="224"/>
      <c r="EY58" s="224"/>
      <c r="EZ58" s="224"/>
      <c r="FA58" s="224"/>
      <c r="FB58" s="225"/>
      <c r="FC58" s="224"/>
      <c r="FD58" s="224"/>
      <c r="FE58" s="224"/>
      <c r="FF58" s="224"/>
      <c r="FG58" s="224"/>
      <c r="FH58" s="225"/>
      <c r="FI58" s="224"/>
      <c r="FJ58" s="224"/>
      <c r="FK58" s="224"/>
      <c r="FL58" s="224"/>
      <c r="FM58" s="224"/>
      <c r="FN58" s="225"/>
      <c r="FO58" s="224"/>
      <c r="FP58" s="224"/>
      <c r="FQ58" s="224"/>
      <c r="FR58" s="224"/>
      <c r="FS58" s="224"/>
      <c r="FT58" s="225"/>
      <c r="FU58" s="224"/>
      <c r="FV58" s="224"/>
      <c r="FW58" s="224"/>
      <c r="FX58" s="224"/>
      <c r="FY58" s="224"/>
      <c r="FZ58" s="225"/>
      <c r="GA58" s="224"/>
      <c r="GB58" s="224"/>
      <c r="GC58" s="224"/>
      <c r="GD58" s="224"/>
      <c r="GE58" s="224"/>
      <c r="GF58" s="225"/>
      <c r="GG58" s="224"/>
      <c r="GH58" s="224"/>
      <c r="GI58" s="224"/>
      <c r="GJ58" s="224"/>
      <c r="GK58" s="224"/>
      <c r="GL58" s="225"/>
      <c r="GM58" s="224"/>
      <c r="GN58" s="224"/>
      <c r="GO58" s="224"/>
      <c r="GP58" s="224"/>
      <c r="GQ58" s="224"/>
      <c r="GR58" s="225"/>
      <c r="GS58" s="224"/>
      <c r="GT58" s="224"/>
      <c r="GU58" s="224"/>
      <c r="GV58" s="224"/>
      <c r="GW58" s="224"/>
      <c r="GX58" s="225"/>
      <c r="GY58" s="224"/>
      <c r="GZ58" s="224"/>
      <c r="HA58" s="224"/>
      <c r="HB58" s="224"/>
      <c r="HC58" s="224"/>
      <c r="HD58" s="225"/>
      <c r="HE58" s="224"/>
      <c r="HF58" s="224"/>
      <c r="HG58" s="224"/>
      <c r="HH58" s="224"/>
      <c r="HI58" s="224"/>
      <c r="HJ58" s="225"/>
      <c r="HK58" s="224"/>
      <c r="HL58" s="224"/>
      <c r="HM58" s="224"/>
      <c r="HN58" s="224"/>
      <c r="HO58" s="224"/>
      <c r="HP58" s="225"/>
      <c r="HQ58" s="224"/>
      <c r="HR58" s="224"/>
      <c r="HS58" s="224"/>
      <c r="HT58" s="224"/>
      <c r="HU58" s="224"/>
      <c r="HV58" s="225"/>
      <c r="HW58" s="224"/>
      <c r="HX58" s="224"/>
      <c r="HY58" s="224"/>
      <c r="HZ58" s="224"/>
      <c r="IA58" s="224"/>
      <c r="IB58" s="225"/>
      <c r="IC58" s="224"/>
      <c r="ID58" s="224"/>
      <c r="IE58" s="224"/>
      <c r="IF58" s="224"/>
      <c r="IG58" s="224"/>
      <c r="IH58" s="225"/>
      <c r="II58" s="224"/>
      <c r="IJ58" s="224"/>
      <c r="IK58" s="224"/>
      <c r="IL58" s="224"/>
      <c r="IM58" s="224"/>
      <c r="IN58" s="225"/>
      <c r="IO58" s="224"/>
      <c r="IP58" s="224"/>
      <c r="IQ58" s="224"/>
      <c r="IR58" s="224"/>
      <c r="IS58" s="224"/>
      <c r="IT58" s="225"/>
      <c r="IU58" s="224"/>
      <c r="IV58" s="224"/>
    </row>
    <row r="59" spans="2:15" s="8" customFormat="1" ht="34.5" customHeight="1" thickBot="1" thickTop="1">
      <c r="B59" s="228" t="s">
        <v>214</v>
      </c>
      <c r="C59" s="228"/>
      <c r="D59" s="228"/>
      <c r="E59" s="228"/>
      <c r="F59" s="228"/>
      <c r="G59" s="212">
        <f>O36</f>
        <v>0.35</v>
      </c>
      <c r="H59" s="212"/>
      <c r="I59" s="182">
        <f>O37</f>
        <v>1</v>
      </c>
      <c r="J59" s="183"/>
      <c r="K59" s="212">
        <f>G59*I59</f>
        <v>0.35</v>
      </c>
      <c r="L59" s="212"/>
      <c r="M59" s="212"/>
      <c r="N59" s="229" t="s">
        <v>142</v>
      </c>
      <c r="O59" s="229"/>
    </row>
    <row r="60" spans="2:15" s="8" customFormat="1" ht="28.5" customHeight="1" thickBot="1" thickTop="1">
      <c r="B60" s="237" t="s">
        <v>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</row>
    <row r="61" spans="2:15" s="8" customFormat="1" ht="30" customHeight="1" thickBot="1" thickTop="1">
      <c r="B61" s="278" t="s">
        <v>48</v>
      </c>
      <c r="C61" s="278"/>
      <c r="D61" s="278"/>
      <c r="E61" s="278"/>
      <c r="F61" s="278"/>
      <c r="G61" s="230">
        <f>O42</f>
        <v>0.25</v>
      </c>
      <c r="H61" s="230"/>
      <c r="I61" s="182">
        <f>O43</f>
        <v>1</v>
      </c>
      <c r="J61" s="183"/>
      <c r="K61" s="230">
        <f>G61*I61</f>
        <v>0.25</v>
      </c>
      <c r="L61" s="230"/>
      <c r="M61" s="230"/>
      <c r="N61" s="231" t="s">
        <v>142</v>
      </c>
      <c r="O61" s="231"/>
    </row>
    <row r="62" spans="2:15" s="8" customFormat="1" ht="34.5" customHeight="1" thickBot="1" thickTop="1">
      <c r="B62" s="179" t="s">
        <v>5</v>
      </c>
      <c r="C62" s="180"/>
      <c r="D62" s="180"/>
      <c r="E62" s="180"/>
      <c r="F62" s="181"/>
      <c r="G62" s="182">
        <f>G55+G59+G61</f>
        <v>1</v>
      </c>
      <c r="H62" s="183"/>
      <c r="I62" s="213" t="s">
        <v>87</v>
      </c>
      <c r="J62" s="214"/>
      <c r="K62" s="214"/>
      <c r="L62" s="214"/>
      <c r="M62" s="215"/>
      <c r="N62" s="212">
        <f>K55+K59+K61</f>
        <v>0.76</v>
      </c>
      <c r="O62" s="212"/>
    </row>
    <row r="63" spans="2:15" s="16" customFormat="1" ht="34.5" customHeight="1" thickBot="1" thickTop="1">
      <c r="B63" s="257" t="s">
        <v>24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9"/>
      <c r="N63" s="90" t="s">
        <v>164</v>
      </c>
      <c r="O63" s="77">
        <v>229</v>
      </c>
    </row>
    <row r="64" spans="2:15" s="7" customFormat="1" ht="38.25" customHeight="1" thickBot="1" thickTop="1">
      <c r="B64" s="157" t="s">
        <v>0</v>
      </c>
      <c r="C64" s="158"/>
      <c r="D64" s="157" t="s">
        <v>165</v>
      </c>
      <c r="E64" s="158"/>
      <c r="F64" s="254" t="s">
        <v>163</v>
      </c>
      <c r="G64" s="255"/>
      <c r="H64" s="256"/>
      <c r="I64" s="254" t="s">
        <v>182</v>
      </c>
      <c r="J64" s="255"/>
      <c r="K64" s="256"/>
      <c r="L64" s="157" t="s">
        <v>66</v>
      </c>
      <c r="M64" s="158"/>
      <c r="N64" s="226" t="s">
        <v>147</v>
      </c>
      <c r="O64" s="226" t="s">
        <v>146</v>
      </c>
    </row>
    <row r="65" spans="2:15" ht="63" customHeight="1" thickBot="1" thickTop="1">
      <c r="B65" s="159"/>
      <c r="C65" s="160"/>
      <c r="D65" s="159"/>
      <c r="E65" s="160"/>
      <c r="F65" s="91" t="s">
        <v>126</v>
      </c>
      <c r="G65" s="91" t="s">
        <v>127</v>
      </c>
      <c r="H65" s="91" t="s">
        <v>128</v>
      </c>
      <c r="I65" s="91" t="s">
        <v>129</v>
      </c>
      <c r="J65" s="91" t="s">
        <v>130</v>
      </c>
      <c r="K65" s="91" t="s">
        <v>131</v>
      </c>
      <c r="L65" s="159"/>
      <c r="M65" s="160"/>
      <c r="N65" s="227"/>
      <c r="O65" s="227"/>
    </row>
    <row r="66" spans="2:16" ht="24.75" customHeight="1" thickBot="1" thickTop="1">
      <c r="B66" s="262" t="s">
        <v>38</v>
      </c>
      <c r="C66" s="263"/>
      <c r="D66" s="264">
        <v>20</v>
      </c>
      <c r="E66" s="265"/>
      <c r="F66" s="81">
        <v>2</v>
      </c>
      <c r="G66" s="81">
        <f>F66*$O$63</f>
        <v>458</v>
      </c>
      <c r="H66" s="81">
        <f>D66*F66</f>
        <v>40</v>
      </c>
      <c r="I66" s="81">
        <v>1</v>
      </c>
      <c r="J66" s="81">
        <v>228</v>
      </c>
      <c r="K66" s="82">
        <f>(J66*H66)/G66</f>
        <v>19.912663755458514</v>
      </c>
      <c r="L66" s="148">
        <f>I66-F66</f>
        <v>-1</v>
      </c>
      <c r="M66" s="149"/>
      <c r="N66" s="83">
        <f>K66/H66</f>
        <v>0.4978165938864628</v>
      </c>
      <c r="O66" s="83">
        <f>J66/G66</f>
        <v>0.4978165938864629</v>
      </c>
      <c r="P66" s="28"/>
    </row>
    <row r="67" spans="2:15" ht="24.75" customHeight="1" thickBot="1" thickTop="1">
      <c r="B67" s="192" t="s">
        <v>137</v>
      </c>
      <c r="C67" s="194"/>
      <c r="D67" s="220">
        <v>16</v>
      </c>
      <c r="E67" s="221"/>
      <c r="F67" s="81">
        <v>5</v>
      </c>
      <c r="G67" s="81">
        <f>F67*$O$63</f>
        <v>1145</v>
      </c>
      <c r="H67" s="81">
        <f>D67*F67</f>
        <v>80</v>
      </c>
      <c r="I67" s="81">
        <v>1</v>
      </c>
      <c r="J67" s="81">
        <v>228</v>
      </c>
      <c r="K67" s="82">
        <f>(J67*H67)/G67</f>
        <v>15.930131004366812</v>
      </c>
      <c r="L67" s="148">
        <f>I67-F67</f>
        <v>-4</v>
      </c>
      <c r="M67" s="149"/>
      <c r="N67" s="83">
        <f>K67/H67</f>
        <v>0.19912663755458515</v>
      </c>
      <c r="O67" s="83">
        <f>J67/G67</f>
        <v>0.19912663755458515</v>
      </c>
    </row>
    <row r="68" spans="2:15" ht="24.75" customHeight="1" thickBot="1" thickTop="1">
      <c r="B68" s="192" t="s">
        <v>135</v>
      </c>
      <c r="C68" s="194"/>
      <c r="D68" s="220">
        <v>12</v>
      </c>
      <c r="E68" s="221"/>
      <c r="F68" s="81">
        <v>16</v>
      </c>
      <c r="G68" s="81">
        <f>F68*$O$63</f>
        <v>3664</v>
      </c>
      <c r="H68" s="81">
        <f>D68*F68</f>
        <v>192</v>
      </c>
      <c r="I68" s="81">
        <v>1</v>
      </c>
      <c r="J68" s="81">
        <v>228</v>
      </c>
      <c r="K68" s="82">
        <f>(J68*H68)/G68</f>
        <v>11.947598253275109</v>
      </c>
      <c r="L68" s="148">
        <f>I68-F68</f>
        <v>-15</v>
      </c>
      <c r="M68" s="149"/>
      <c r="N68" s="83">
        <f>K68/H68</f>
        <v>0.06222707423580786</v>
      </c>
      <c r="O68" s="83">
        <f>J68/G68</f>
        <v>0.06222707423580786</v>
      </c>
    </row>
    <row r="69" spans="2:15" ht="24.75" customHeight="1" thickBot="1" thickTop="1">
      <c r="B69" s="192" t="s">
        <v>136</v>
      </c>
      <c r="C69" s="194"/>
      <c r="D69" s="220">
        <v>8</v>
      </c>
      <c r="E69" s="221"/>
      <c r="F69" s="81">
        <v>4</v>
      </c>
      <c r="G69" s="81">
        <f>F69*$O$63</f>
        <v>916</v>
      </c>
      <c r="H69" s="81">
        <f>D69*F69</f>
        <v>32</v>
      </c>
      <c r="I69" s="81">
        <v>1</v>
      </c>
      <c r="J69" s="81">
        <v>228</v>
      </c>
      <c r="K69" s="82">
        <f>(J69*H69)/G69</f>
        <v>7.965065502183406</v>
      </c>
      <c r="L69" s="148">
        <f>I69-F69</f>
        <v>-3</v>
      </c>
      <c r="M69" s="149"/>
      <c r="N69" s="83">
        <f>K69/H69</f>
        <v>0.24890829694323144</v>
      </c>
      <c r="O69" s="83">
        <f>J69/G69</f>
        <v>0.24890829694323144</v>
      </c>
    </row>
    <row r="70" spans="2:15" ht="24.75" customHeight="1" thickBot="1" thickTop="1">
      <c r="B70" s="192" t="s">
        <v>39</v>
      </c>
      <c r="C70" s="194"/>
      <c r="D70" s="220">
        <v>5</v>
      </c>
      <c r="E70" s="221"/>
      <c r="F70" s="81">
        <v>1</v>
      </c>
      <c r="G70" s="81">
        <f>F70*$O$63</f>
        <v>229</v>
      </c>
      <c r="H70" s="81">
        <f>D70*F70</f>
        <v>5</v>
      </c>
      <c r="I70" s="81">
        <v>1</v>
      </c>
      <c r="J70" s="81">
        <v>228</v>
      </c>
      <c r="K70" s="82">
        <f>(J70*H70)/G70</f>
        <v>4.978165938864628</v>
      </c>
      <c r="L70" s="148">
        <f>I70-F70</f>
        <v>0</v>
      </c>
      <c r="M70" s="149"/>
      <c r="N70" s="83">
        <f>K70/H70</f>
        <v>0.9956331877729256</v>
      </c>
      <c r="O70" s="83">
        <f>J70/G70</f>
        <v>0.9956331877729258</v>
      </c>
    </row>
    <row r="71" spans="2:15" ht="19.5" customHeight="1" thickBot="1" thickTop="1">
      <c r="B71" s="187"/>
      <c r="C71" s="187"/>
      <c r="D71" s="187"/>
      <c r="E71" s="187"/>
      <c r="F71" s="78">
        <f aca="true" t="shared" si="0" ref="F71:K71">SUM(F66:F70)</f>
        <v>28</v>
      </c>
      <c r="G71" s="79">
        <f t="shared" si="0"/>
        <v>6412</v>
      </c>
      <c r="H71" s="79">
        <f t="shared" si="0"/>
        <v>349</v>
      </c>
      <c r="I71" s="79">
        <f t="shared" si="0"/>
        <v>5</v>
      </c>
      <c r="J71" s="79">
        <f t="shared" si="0"/>
        <v>1140</v>
      </c>
      <c r="K71" s="79">
        <f t="shared" si="0"/>
        <v>60.73362445414847</v>
      </c>
      <c r="L71" s="150">
        <f>SUM(L66:M70)</f>
        <v>-23</v>
      </c>
      <c r="M71" s="151"/>
      <c r="N71" s="80"/>
      <c r="O71" s="80"/>
    </row>
    <row r="72" spans="2:15" ht="34.5" customHeight="1" thickBot="1" thickTop="1">
      <c r="B72" s="72" t="s">
        <v>25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spans="2:15" ht="55.5" customHeight="1" thickBot="1" thickTop="1">
      <c r="B73" s="146" t="s">
        <v>0</v>
      </c>
      <c r="C73" s="188"/>
      <c r="D73" s="188"/>
      <c r="E73" s="147"/>
      <c r="F73" s="222" t="s">
        <v>36</v>
      </c>
      <c r="G73" s="223"/>
      <c r="H73" s="75" t="s">
        <v>83</v>
      </c>
      <c r="I73" s="75" t="s">
        <v>134</v>
      </c>
      <c r="J73" s="75" t="s">
        <v>154</v>
      </c>
      <c r="K73" s="75" t="s">
        <v>155</v>
      </c>
      <c r="L73" s="75" t="s">
        <v>156</v>
      </c>
      <c r="M73" s="76" t="s">
        <v>71</v>
      </c>
      <c r="N73" s="76" t="s">
        <v>72</v>
      </c>
      <c r="O73" s="76" t="s">
        <v>143</v>
      </c>
    </row>
    <row r="74" spans="2:15" ht="24.75" customHeight="1" thickBot="1" thickTop="1">
      <c r="B74" s="189" t="s">
        <v>34</v>
      </c>
      <c r="C74" s="190"/>
      <c r="D74" s="190"/>
      <c r="E74" s="191"/>
      <c r="F74" s="218">
        <f>(F75+F76+F77+F78)</f>
        <v>1472740</v>
      </c>
      <c r="G74" s="219"/>
      <c r="H74" s="92">
        <f>(H75+H76+H77+H78)</f>
        <v>0</v>
      </c>
      <c r="I74" s="92">
        <f>(I75+I76+I77+I78)</f>
        <v>0</v>
      </c>
      <c r="J74" s="92">
        <f>(J75+J76+J77+J78)</f>
        <v>0</v>
      </c>
      <c r="K74" s="92">
        <f>(K75+K76+K77+K78)</f>
        <v>0</v>
      </c>
      <c r="L74" s="97">
        <f>SUM(L75:L78)</f>
        <v>0</v>
      </c>
      <c r="M74" s="102">
        <f>M75+M76+M77+M78</f>
        <v>0</v>
      </c>
      <c r="N74" s="102" t="e">
        <f>N75+N76+N77+N78</f>
        <v>#DIV/0!</v>
      </c>
      <c r="O74" s="102" t="e">
        <f>O75+O76+O77+O78</f>
        <v>#DIV/0!</v>
      </c>
    </row>
    <row r="75" spans="2:15" ht="24.75" customHeight="1" thickBot="1" thickTop="1">
      <c r="B75" s="192" t="s">
        <v>6</v>
      </c>
      <c r="C75" s="193"/>
      <c r="D75" s="193"/>
      <c r="E75" s="194"/>
      <c r="F75" s="216">
        <v>1172490</v>
      </c>
      <c r="G75" s="217"/>
      <c r="H75" s="93">
        <v>0</v>
      </c>
      <c r="I75" s="93">
        <v>0</v>
      </c>
      <c r="J75" s="94">
        <v>0</v>
      </c>
      <c r="K75" s="94">
        <v>0</v>
      </c>
      <c r="L75" s="95">
        <f>I75-K75</f>
        <v>0</v>
      </c>
      <c r="M75" s="101">
        <f>K75/$F$74</f>
        <v>0</v>
      </c>
      <c r="N75" s="101" t="e">
        <f>K75/$H$74</f>
        <v>#DIV/0!</v>
      </c>
      <c r="O75" s="96" t="e">
        <f>K75/$I$74</f>
        <v>#DIV/0!</v>
      </c>
    </row>
    <row r="76" spans="2:15" ht="24.75" customHeight="1" thickBot="1" thickTop="1">
      <c r="B76" s="192" t="s">
        <v>7</v>
      </c>
      <c r="C76" s="193"/>
      <c r="D76" s="193"/>
      <c r="E76" s="194"/>
      <c r="F76" s="216">
        <v>255400</v>
      </c>
      <c r="G76" s="217"/>
      <c r="H76" s="93">
        <v>0</v>
      </c>
      <c r="I76" s="93">
        <v>0</v>
      </c>
      <c r="J76" s="94">
        <v>0</v>
      </c>
      <c r="K76" s="94">
        <v>0</v>
      </c>
      <c r="L76" s="95">
        <f>I76-K76</f>
        <v>0</v>
      </c>
      <c r="M76" s="101">
        <f>K76/$F$74</f>
        <v>0</v>
      </c>
      <c r="N76" s="101" t="e">
        <f aca="true" t="shared" si="1" ref="N76:N83">K76/$H$74</f>
        <v>#DIV/0!</v>
      </c>
      <c r="O76" s="96" t="e">
        <f>K76/$I$74</f>
        <v>#DIV/0!</v>
      </c>
    </row>
    <row r="77" spans="2:15" ht="24.75" customHeight="1" thickBot="1" thickTop="1">
      <c r="B77" s="192" t="s">
        <v>8</v>
      </c>
      <c r="C77" s="193"/>
      <c r="D77" s="193"/>
      <c r="E77" s="194"/>
      <c r="F77" s="216">
        <v>250</v>
      </c>
      <c r="G77" s="217"/>
      <c r="H77" s="93">
        <v>0</v>
      </c>
      <c r="I77" s="93">
        <v>0</v>
      </c>
      <c r="J77" s="94">
        <v>0</v>
      </c>
      <c r="K77" s="94">
        <v>0</v>
      </c>
      <c r="L77" s="95">
        <f>I77-K77</f>
        <v>0</v>
      </c>
      <c r="M77" s="101">
        <f>K77/$F$74</f>
        <v>0</v>
      </c>
      <c r="N77" s="101" t="e">
        <f t="shared" si="1"/>
        <v>#DIV/0!</v>
      </c>
      <c r="O77" s="96" t="e">
        <f>K77/$I$74</f>
        <v>#DIV/0!</v>
      </c>
    </row>
    <row r="78" spans="2:15" ht="24.75" customHeight="1" thickBot="1" thickTop="1">
      <c r="B78" s="192" t="s">
        <v>43</v>
      </c>
      <c r="C78" s="193"/>
      <c r="D78" s="193"/>
      <c r="E78" s="194"/>
      <c r="F78" s="216">
        <v>44600</v>
      </c>
      <c r="G78" s="217"/>
      <c r="H78" s="93">
        <v>0</v>
      </c>
      <c r="I78" s="93">
        <v>0</v>
      </c>
      <c r="J78" s="94">
        <v>0</v>
      </c>
      <c r="K78" s="94">
        <v>0</v>
      </c>
      <c r="L78" s="95">
        <f>I78-K78</f>
        <v>0</v>
      </c>
      <c r="M78" s="101">
        <f>K78/$F$74</f>
        <v>0</v>
      </c>
      <c r="N78" s="101" t="e">
        <f t="shared" si="1"/>
        <v>#DIV/0!</v>
      </c>
      <c r="O78" s="96" t="e">
        <f>K78/$I$74</f>
        <v>#DIV/0!</v>
      </c>
    </row>
    <row r="79" spans="2:15" ht="24.75" customHeight="1" thickBot="1" thickTop="1">
      <c r="B79" s="174" t="s">
        <v>35</v>
      </c>
      <c r="C79" s="175"/>
      <c r="D79" s="175"/>
      <c r="E79" s="176"/>
      <c r="F79" s="218">
        <f>SUM(F80:G83)</f>
        <v>2234748</v>
      </c>
      <c r="G79" s="219"/>
      <c r="H79" s="97">
        <f aca="true" t="shared" si="2" ref="H79:M79">H80+H81+H82+H83</f>
        <v>0</v>
      </c>
      <c r="I79" s="97">
        <f t="shared" si="2"/>
        <v>0</v>
      </c>
      <c r="J79" s="97">
        <f t="shared" si="2"/>
        <v>0</v>
      </c>
      <c r="K79" s="97">
        <f t="shared" si="2"/>
        <v>0</v>
      </c>
      <c r="L79" s="97">
        <f t="shared" si="2"/>
        <v>0</v>
      </c>
      <c r="M79" s="102">
        <f t="shared" si="2"/>
        <v>0</v>
      </c>
      <c r="N79" s="102" t="e">
        <f>N80+N81+N82+N83</f>
        <v>#DIV/0!</v>
      </c>
      <c r="O79" s="102" t="e">
        <f>O80+O81+O82+O83</f>
        <v>#DIV/0!</v>
      </c>
    </row>
    <row r="80" spans="2:16" ht="24.75" customHeight="1" thickBot="1" thickTop="1">
      <c r="B80" s="192" t="s">
        <v>6</v>
      </c>
      <c r="C80" s="193"/>
      <c r="D80" s="193"/>
      <c r="E80" s="194"/>
      <c r="F80" s="216">
        <v>45523</v>
      </c>
      <c r="G80" s="217"/>
      <c r="H80" s="93">
        <v>0</v>
      </c>
      <c r="I80" s="93">
        <v>0</v>
      </c>
      <c r="J80" s="94">
        <v>0</v>
      </c>
      <c r="K80" s="93">
        <v>0</v>
      </c>
      <c r="L80" s="95">
        <f>I80-K80</f>
        <v>0</v>
      </c>
      <c r="M80" s="101">
        <f>K80/$F$79</f>
        <v>0</v>
      </c>
      <c r="N80" s="101" t="e">
        <f t="shared" si="1"/>
        <v>#DIV/0!</v>
      </c>
      <c r="O80" s="96" t="e">
        <f>K80/$I$79</f>
        <v>#DIV/0!</v>
      </c>
      <c r="P80" s="20"/>
    </row>
    <row r="81" spans="2:16" ht="24.75" customHeight="1" thickBot="1" thickTop="1">
      <c r="B81" s="192" t="s">
        <v>7</v>
      </c>
      <c r="C81" s="193"/>
      <c r="D81" s="193"/>
      <c r="E81" s="194"/>
      <c r="F81" s="216">
        <v>1439309</v>
      </c>
      <c r="G81" s="217"/>
      <c r="H81" s="93">
        <v>0</v>
      </c>
      <c r="I81" s="93">
        <v>0</v>
      </c>
      <c r="J81" s="94">
        <v>0</v>
      </c>
      <c r="K81" s="93">
        <v>0</v>
      </c>
      <c r="L81" s="95">
        <f>I81-K81</f>
        <v>0</v>
      </c>
      <c r="M81" s="101">
        <f>K81/$F$79</f>
        <v>0</v>
      </c>
      <c r="N81" s="101" t="e">
        <f t="shared" si="1"/>
        <v>#DIV/0!</v>
      </c>
      <c r="O81" s="96" t="e">
        <f>K81/$I$79</f>
        <v>#DIV/0!</v>
      </c>
      <c r="P81" s="21"/>
    </row>
    <row r="82" spans="2:15" ht="24.75" customHeight="1" thickBot="1" thickTop="1">
      <c r="B82" s="192" t="s">
        <v>8</v>
      </c>
      <c r="C82" s="193"/>
      <c r="D82" s="193"/>
      <c r="E82" s="194"/>
      <c r="F82" s="216">
        <v>605143</v>
      </c>
      <c r="G82" s="217"/>
      <c r="H82" s="93">
        <v>0</v>
      </c>
      <c r="I82" s="93">
        <v>0</v>
      </c>
      <c r="J82" s="94">
        <v>0</v>
      </c>
      <c r="K82" s="93">
        <v>0</v>
      </c>
      <c r="L82" s="95">
        <f>I82-K82</f>
        <v>0</v>
      </c>
      <c r="M82" s="101">
        <f>K82/$F$79</f>
        <v>0</v>
      </c>
      <c r="N82" s="101" t="e">
        <f t="shared" si="1"/>
        <v>#DIV/0!</v>
      </c>
      <c r="O82" s="96" t="e">
        <f>K82/$I$79</f>
        <v>#DIV/0!</v>
      </c>
    </row>
    <row r="83" spans="2:15" ht="24.75" customHeight="1" thickBot="1" thickTop="1">
      <c r="B83" s="192" t="s">
        <v>43</v>
      </c>
      <c r="C83" s="193"/>
      <c r="D83" s="193"/>
      <c r="E83" s="194"/>
      <c r="F83" s="216">
        <v>144773</v>
      </c>
      <c r="G83" s="217"/>
      <c r="H83" s="93">
        <v>0</v>
      </c>
      <c r="I83" s="93">
        <v>0</v>
      </c>
      <c r="J83" s="94">
        <v>0</v>
      </c>
      <c r="K83" s="93">
        <v>0</v>
      </c>
      <c r="L83" s="95">
        <f>I83-K83</f>
        <v>0</v>
      </c>
      <c r="M83" s="101">
        <f>K83/$F$79</f>
        <v>0</v>
      </c>
      <c r="N83" s="101" t="e">
        <f t="shared" si="1"/>
        <v>#DIV/0!</v>
      </c>
      <c r="O83" s="96" t="e">
        <f>K83/$I$79</f>
        <v>#DIV/0!</v>
      </c>
    </row>
    <row r="84" spans="2:15" ht="24.75" customHeight="1" thickBot="1" thickTop="1">
      <c r="B84" s="174" t="s">
        <v>216</v>
      </c>
      <c r="C84" s="175"/>
      <c r="D84" s="175"/>
      <c r="E84" s="176"/>
      <c r="F84" s="177">
        <f>937500+377444</f>
        <v>1314944</v>
      </c>
      <c r="G84" s="178"/>
      <c r="H84" s="99">
        <v>0</v>
      </c>
      <c r="I84" s="99">
        <v>0</v>
      </c>
      <c r="J84" s="100">
        <v>0</v>
      </c>
      <c r="K84" s="99">
        <v>0</v>
      </c>
      <c r="L84" s="97">
        <f>I84-K84</f>
        <v>0</v>
      </c>
      <c r="M84" s="102">
        <f>K84/F84</f>
        <v>0</v>
      </c>
      <c r="N84" s="102" t="e">
        <f>K84/H84</f>
        <v>#DIV/0!</v>
      </c>
      <c r="O84" s="102" t="e">
        <f>K84/I84</f>
        <v>#DIV/0!</v>
      </c>
    </row>
    <row r="85" spans="2:15" ht="24.75" customHeight="1" thickBot="1" thickTop="1">
      <c r="B85" s="171" t="s">
        <v>169</v>
      </c>
      <c r="C85" s="172"/>
      <c r="D85" s="172"/>
      <c r="E85" s="173"/>
      <c r="F85" s="203">
        <f>F74+F79+F84</f>
        <v>5022432</v>
      </c>
      <c r="G85" s="204"/>
      <c r="H85" s="84">
        <f>H74+H79+H84</f>
        <v>0</v>
      </c>
      <c r="I85" s="84">
        <f>I74+I79+I84</f>
        <v>0</v>
      </c>
      <c r="J85" s="84">
        <f>J74+J79+J84</f>
        <v>0</v>
      </c>
      <c r="K85" s="84">
        <f>K74+K79+K84</f>
        <v>0</v>
      </c>
      <c r="L85" s="84">
        <f>L74+L79+L84</f>
        <v>0</v>
      </c>
      <c r="M85" s="103">
        <f>$K$85/F85</f>
        <v>0</v>
      </c>
      <c r="N85" s="98" t="e">
        <f>K85/H85</f>
        <v>#DIV/0!</v>
      </c>
      <c r="O85" s="98" t="e">
        <f>K85/I85</f>
        <v>#DIV/0!</v>
      </c>
    </row>
    <row r="86" spans="2:15" ht="36" customHeight="1" thickBot="1" thickTop="1">
      <c r="B86" s="197" t="s">
        <v>157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9"/>
    </row>
    <row r="87" spans="2:15" ht="27.75" customHeight="1" thickBot="1" thickTop="1">
      <c r="B87" s="137" t="s">
        <v>67</v>
      </c>
      <c r="C87" s="138"/>
      <c r="D87" s="138"/>
      <c r="E87" s="138"/>
      <c r="F87" s="139"/>
      <c r="G87" s="146" t="s">
        <v>138</v>
      </c>
      <c r="H87" s="147"/>
      <c r="I87" s="200" t="s">
        <v>166</v>
      </c>
      <c r="J87" s="201"/>
      <c r="K87" s="202"/>
      <c r="L87" s="200" t="s">
        <v>167</v>
      </c>
      <c r="M87" s="202"/>
      <c r="N87" s="200" t="s">
        <v>168</v>
      </c>
      <c r="O87" s="202"/>
    </row>
    <row r="88" spans="2:15" ht="26.25" customHeight="1" thickBot="1" thickTop="1">
      <c r="B88" s="140"/>
      <c r="C88" s="141"/>
      <c r="D88" s="141"/>
      <c r="E88" s="141"/>
      <c r="F88" s="142"/>
      <c r="G88" s="195" t="s">
        <v>132</v>
      </c>
      <c r="H88" s="196"/>
      <c r="I88" s="205"/>
      <c r="J88" s="206"/>
      <c r="K88" s="206"/>
      <c r="L88" s="206"/>
      <c r="M88" s="206"/>
      <c r="N88" s="206"/>
      <c r="O88" s="207"/>
    </row>
    <row r="89" spans="2:15" ht="26.25" customHeight="1" thickBot="1" thickTop="1">
      <c r="B89" s="143"/>
      <c r="C89" s="144"/>
      <c r="D89" s="144"/>
      <c r="E89" s="144"/>
      <c r="F89" s="145"/>
      <c r="G89" s="195" t="s">
        <v>133</v>
      </c>
      <c r="H89" s="196"/>
      <c r="I89" s="189"/>
      <c r="J89" s="190"/>
      <c r="K89" s="190"/>
      <c r="L89" s="190"/>
      <c r="M89" s="190"/>
      <c r="N89" s="190"/>
      <c r="O89" s="208"/>
    </row>
    <row r="90" spans="2:15" ht="37.5" customHeight="1" thickBot="1" thickTop="1">
      <c r="B90" s="77" t="s">
        <v>152</v>
      </c>
      <c r="C90" s="184" t="s">
        <v>153</v>
      </c>
      <c r="D90" s="185"/>
      <c r="E90" s="185"/>
      <c r="F90" s="186"/>
      <c r="G90" s="155" t="s">
        <v>61</v>
      </c>
      <c r="H90" s="155"/>
      <c r="I90" s="155"/>
      <c r="J90" s="155"/>
      <c r="K90" s="155" t="s">
        <v>70</v>
      </c>
      <c r="L90" s="155"/>
      <c r="M90" s="155"/>
      <c r="N90" s="155"/>
      <c r="O90" s="155"/>
    </row>
    <row r="91" spans="2:15" s="6" customFormat="1" ht="24.75" customHeight="1" thickBot="1" thickTop="1">
      <c r="B91" s="88" t="s">
        <v>16</v>
      </c>
      <c r="C91" s="156" t="s">
        <v>222</v>
      </c>
      <c r="D91" s="156"/>
      <c r="E91" s="156"/>
      <c r="F91" s="156"/>
      <c r="G91" s="167"/>
      <c r="H91" s="167"/>
      <c r="I91" s="167"/>
      <c r="J91" s="167"/>
      <c r="K91" s="152"/>
      <c r="L91" s="153"/>
      <c r="M91" s="153"/>
      <c r="N91" s="153"/>
      <c r="O91" s="154"/>
    </row>
    <row r="92" spans="2:15" s="6" customFormat="1" ht="24.75" customHeight="1" thickBot="1" thickTop="1">
      <c r="B92" s="88" t="s">
        <v>52</v>
      </c>
      <c r="C92" s="156" t="s">
        <v>223</v>
      </c>
      <c r="D92" s="156"/>
      <c r="E92" s="156"/>
      <c r="F92" s="156"/>
      <c r="G92" s="168"/>
      <c r="H92" s="169"/>
      <c r="I92" s="169"/>
      <c r="J92" s="170"/>
      <c r="K92" s="152"/>
      <c r="L92" s="153"/>
      <c r="M92" s="153"/>
      <c r="N92" s="153"/>
      <c r="O92" s="154"/>
    </row>
    <row r="93" spans="2:15" s="6" customFormat="1" ht="24.75" customHeight="1" thickBot="1" thickTop="1">
      <c r="B93" s="88" t="s">
        <v>17</v>
      </c>
      <c r="C93" s="156" t="s">
        <v>223</v>
      </c>
      <c r="D93" s="166"/>
      <c r="E93" s="166"/>
      <c r="F93" s="166"/>
      <c r="G93" s="167"/>
      <c r="H93" s="167"/>
      <c r="I93" s="167"/>
      <c r="J93" s="167"/>
      <c r="K93" s="152"/>
      <c r="L93" s="153"/>
      <c r="M93" s="153"/>
      <c r="N93" s="153"/>
      <c r="O93" s="154"/>
    </row>
    <row r="94" spans="2:15" s="6" customFormat="1" ht="24.75" customHeight="1" thickBot="1" thickTop="1">
      <c r="B94" s="88" t="s">
        <v>18</v>
      </c>
      <c r="C94" s="156" t="s">
        <v>223</v>
      </c>
      <c r="D94" s="166"/>
      <c r="E94" s="166"/>
      <c r="F94" s="166"/>
      <c r="G94" s="167"/>
      <c r="H94" s="167"/>
      <c r="I94" s="167"/>
      <c r="J94" s="167"/>
      <c r="K94" s="152"/>
      <c r="L94" s="153"/>
      <c r="M94" s="153"/>
      <c r="N94" s="153"/>
      <c r="O94" s="154"/>
    </row>
    <row r="95" spans="2:15" s="6" customFormat="1" ht="24.75" customHeight="1" thickBot="1" thickTop="1">
      <c r="B95" s="88" t="s">
        <v>19</v>
      </c>
      <c r="C95" s="156" t="s">
        <v>222</v>
      </c>
      <c r="D95" s="166"/>
      <c r="E95" s="166"/>
      <c r="F95" s="166"/>
      <c r="G95" s="167"/>
      <c r="H95" s="167"/>
      <c r="I95" s="167"/>
      <c r="J95" s="167"/>
      <c r="K95" s="152"/>
      <c r="L95" s="153"/>
      <c r="M95" s="153"/>
      <c r="N95" s="153"/>
      <c r="O95" s="154"/>
    </row>
    <row r="96" spans="2:15" s="6" customFormat="1" ht="24.75" customHeight="1" thickBot="1" thickTop="1">
      <c r="B96" s="88" t="s">
        <v>20</v>
      </c>
      <c r="C96" s="156" t="s">
        <v>223</v>
      </c>
      <c r="D96" s="166"/>
      <c r="E96" s="166"/>
      <c r="F96" s="166"/>
      <c r="G96" s="167"/>
      <c r="H96" s="167"/>
      <c r="I96" s="167"/>
      <c r="J96" s="167"/>
      <c r="K96" s="152"/>
      <c r="L96" s="153"/>
      <c r="M96" s="153"/>
      <c r="N96" s="153"/>
      <c r="O96" s="154"/>
    </row>
    <row r="97" spans="2:15" s="6" customFormat="1" ht="24.75" customHeight="1" thickBot="1" thickTop="1">
      <c r="B97" s="88" t="s">
        <v>21</v>
      </c>
      <c r="C97" s="156" t="s">
        <v>223</v>
      </c>
      <c r="D97" s="166"/>
      <c r="E97" s="166"/>
      <c r="F97" s="166"/>
      <c r="G97" s="167"/>
      <c r="H97" s="167"/>
      <c r="I97" s="167"/>
      <c r="J97" s="167"/>
      <c r="K97" s="152"/>
      <c r="L97" s="153"/>
      <c r="M97" s="153"/>
      <c r="N97" s="153"/>
      <c r="O97" s="154"/>
    </row>
    <row r="98" spans="2:15" s="6" customFormat="1" ht="24.75" customHeight="1" thickBot="1" thickTop="1">
      <c r="B98" s="88" t="s">
        <v>22</v>
      </c>
      <c r="C98" s="156" t="s">
        <v>222</v>
      </c>
      <c r="D98" s="166"/>
      <c r="E98" s="166"/>
      <c r="F98" s="166"/>
      <c r="G98" s="167"/>
      <c r="H98" s="167"/>
      <c r="I98" s="167"/>
      <c r="J98" s="167"/>
      <c r="K98" s="152"/>
      <c r="L98" s="153"/>
      <c r="M98" s="153"/>
      <c r="N98" s="153"/>
      <c r="O98" s="154"/>
    </row>
    <row r="99" spans="2:15" s="6" customFormat="1" ht="13.5" thickBot="1" thickTop="1">
      <c r="B99" s="88" t="s">
        <v>23</v>
      </c>
      <c r="C99" s="156" t="s">
        <v>222</v>
      </c>
      <c r="D99" s="166"/>
      <c r="E99" s="166"/>
      <c r="F99" s="166"/>
      <c r="G99" s="167"/>
      <c r="H99" s="167"/>
      <c r="I99" s="167"/>
      <c r="J99" s="167"/>
      <c r="K99" s="152"/>
      <c r="L99" s="153"/>
      <c r="M99" s="153"/>
      <c r="N99" s="153"/>
      <c r="O99" s="154"/>
    </row>
    <row r="100" spans="2:15" s="6" customFormat="1" ht="24.75" customHeight="1" thickBot="1" thickTop="1">
      <c r="B100" s="88" t="s">
        <v>26</v>
      </c>
      <c r="C100" s="156" t="s">
        <v>223</v>
      </c>
      <c r="D100" s="166"/>
      <c r="E100" s="166"/>
      <c r="F100" s="166"/>
      <c r="G100" s="167"/>
      <c r="H100" s="167"/>
      <c r="I100" s="167"/>
      <c r="J100" s="167"/>
      <c r="K100" s="152"/>
      <c r="L100" s="153"/>
      <c r="M100" s="153"/>
      <c r="N100" s="153"/>
      <c r="O100" s="154"/>
    </row>
    <row r="101" spans="2:15" s="6" customFormat="1" ht="24.75" customHeight="1" thickBot="1" thickTop="1">
      <c r="B101" s="88" t="s">
        <v>27</v>
      </c>
      <c r="C101" s="156" t="s">
        <v>223</v>
      </c>
      <c r="D101" s="166"/>
      <c r="E101" s="166"/>
      <c r="F101" s="166"/>
      <c r="G101" s="167"/>
      <c r="H101" s="167"/>
      <c r="I101" s="167"/>
      <c r="J101" s="167"/>
      <c r="K101" s="152"/>
      <c r="L101" s="153"/>
      <c r="M101" s="153"/>
      <c r="N101" s="153"/>
      <c r="O101" s="154"/>
    </row>
    <row r="102" spans="2:15" ht="23.25" customHeight="1" thickBot="1" thickTop="1">
      <c r="B102" s="163" t="s">
        <v>15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5"/>
    </row>
    <row r="103" spans="2:15" ht="24.75" customHeight="1" thickBot="1" thickTop="1">
      <c r="B103" s="89" t="s">
        <v>139</v>
      </c>
      <c r="C103" s="209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1"/>
    </row>
    <row r="104" spans="2:15" ht="24.75" customHeight="1" thickBot="1" thickTop="1">
      <c r="B104" s="89" t="s">
        <v>140</v>
      </c>
      <c r="C104" s="134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2"/>
    </row>
    <row r="105" spans="2:15" ht="24.75" customHeight="1" thickBot="1" thickTop="1">
      <c r="B105" s="89" t="s">
        <v>141</v>
      </c>
      <c r="C105" s="134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2"/>
    </row>
    <row r="106" spans="2:15" ht="24.75" customHeight="1" thickBot="1" thickTop="1">
      <c r="B106" s="89" t="s">
        <v>160</v>
      </c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6"/>
    </row>
    <row r="107" ht="12.75" thickTop="1"/>
  </sheetData>
  <sheetProtection/>
  <mergeCells count="235">
    <mergeCell ref="B42:M42"/>
    <mergeCell ref="B60:O60"/>
    <mergeCell ref="N55:O55"/>
    <mergeCell ref="B56:F56"/>
    <mergeCell ref="I56:J56"/>
    <mergeCell ref="K56:M56"/>
    <mergeCell ref="B53:F53"/>
    <mergeCell ref="G53:H53"/>
    <mergeCell ref="I53:J53"/>
    <mergeCell ref="K53:M53"/>
    <mergeCell ref="B61:F61"/>
    <mergeCell ref="B44:C44"/>
    <mergeCell ref="B57:F57"/>
    <mergeCell ref="G61:H61"/>
    <mergeCell ref="I61:J61"/>
    <mergeCell ref="B50:D50"/>
    <mergeCell ref="G59:H59"/>
    <mergeCell ref="C15:M15"/>
    <mergeCell ref="C16:M16"/>
    <mergeCell ref="B20:M20"/>
    <mergeCell ref="B25:M25"/>
    <mergeCell ref="B47:N47"/>
    <mergeCell ref="B8:N8"/>
    <mergeCell ref="B18:O18"/>
    <mergeCell ref="B19:M19"/>
    <mergeCell ref="B26:C26"/>
    <mergeCell ref="B29:N29"/>
    <mergeCell ref="N53:O53"/>
    <mergeCell ref="B43:M43"/>
    <mergeCell ref="C1:C2"/>
    <mergeCell ref="M1:O4"/>
    <mergeCell ref="B31:C31"/>
    <mergeCell ref="B35:N35"/>
    <mergeCell ref="B36:M36"/>
    <mergeCell ref="B38:C38"/>
    <mergeCell ref="B21:C21"/>
    <mergeCell ref="B24:N24"/>
    <mergeCell ref="B66:C66"/>
    <mergeCell ref="B67:C67"/>
    <mergeCell ref="B68:C68"/>
    <mergeCell ref="B69:C69"/>
    <mergeCell ref="B70:C70"/>
    <mergeCell ref="D64:E65"/>
    <mergeCell ref="D66:E66"/>
    <mergeCell ref="D67:E67"/>
    <mergeCell ref="D68:E68"/>
    <mergeCell ref="F64:H64"/>
    <mergeCell ref="I64:K64"/>
    <mergeCell ref="B64:C65"/>
    <mergeCell ref="B63:M63"/>
    <mergeCell ref="B51:D51"/>
    <mergeCell ref="B48:D48"/>
    <mergeCell ref="B49:D49"/>
    <mergeCell ref="B55:F55"/>
    <mergeCell ref="I55:J55"/>
    <mergeCell ref="K55:M55"/>
    <mergeCell ref="B13:M13"/>
    <mergeCell ref="B10:O10"/>
    <mergeCell ref="C17:M17"/>
    <mergeCell ref="B52:D52"/>
    <mergeCell ref="B41:N41"/>
    <mergeCell ref="C14:M14"/>
    <mergeCell ref="B30:M30"/>
    <mergeCell ref="B37:M37"/>
    <mergeCell ref="G48:H48"/>
    <mergeCell ref="J48:K48"/>
    <mergeCell ref="B7:O7"/>
    <mergeCell ref="B9:O9"/>
    <mergeCell ref="B11:O11"/>
    <mergeCell ref="B54:O54"/>
    <mergeCell ref="E48:F48"/>
    <mergeCell ref="E49:F49"/>
    <mergeCell ref="E50:F50"/>
    <mergeCell ref="B12:O12"/>
    <mergeCell ref="E51:F51"/>
    <mergeCell ref="E52:F52"/>
    <mergeCell ref="BQ58:BV58"/>
    <mergeCell ref="N56:O56"/>
    <mergeCell ref="K57:M57"/>
    <mergeCell ref="N57:O57"/>
    <mergeCell ref="B58:O58"/>
    <mergeCell ref="P58:T58"/>
    <mergeCell ref="BE58:BJ58"/>
    <mergeCell ref="AY58:BD58"/>
    <mergeCell ref="G55:H57"/>
    <mergeCell ref="FU58:FZ58"/>
    <mergeCell ref="BK58:BP58"/>
    <mergeCell ref="I57:J57"/>
    <mergeCell ref="CC58:CH58"/>
    <mergeCell ref="CI58:CN58"/>
    <mergeCell ref="U58:Z58"/>
    <mergeCell ref="AA58:AF58"/>
    <mergeCell ref="AG58:AL58"/>
    <mergeCell ref="AM58:AR58"/>
    <mergeCell ref="AS58:AX58"/>
    <mergeCell ref="DS58:DX58"/>
    <mergeCell ref="DY58:ED58"/>
    <mergeCell ref="EE58:EJ58"/>
    <mergeCell ref="EK58:EP58"/>
    <mergeCell ref="EQ58:EV58"/>
    <mergeCell ref="BW58:CB58"/>
    <mergeCell ref="CO58:CT58"/>
    <mergeCell ref="CU58:CZ58"/>
    <mergeCell ref="DA58:DF58"/>
    <mergeCell ref="DG58:DL58"/>
    <mergeCell ref="II58:IN58"/>
    <mergeCell ref="IO58:IT58"/>
    <mergeCell ref="IU58:IV58"/>
    <mergeCell ref="GS58:GX58"/>
    <mergeCell ref="GY58:HD58"/>
    <mergeCell ref="HE58:HJ58"/>
    <mergeCell ref="HK58:HP58"/>
    <mergeCell ref="N61:O61"/>
    <mergeCell ref="GG58:GL58"/>
    <mergeCell ref="GM58:GR58"/>
    <mergeCell ref="IC58:IH58"/>
    <mergeCell ref="EW58:FB58"/>
    <mergeCell ref="FC58:FH58"/>
    <mergeCell ref="FI58:FN58"/>
    <mergeCell ref="FO58:FT58"/>
    <mergeCell ref="GA58:GF58"/>
    <mergeCell ref="DM58:DR58"/>
    <mergeCell ref="F77:G77"/>
    <mergeCell ref="HQ58:HV58"/>
    <mergeCell ref="HW58:IB58"/>
    <mergeCell ref="N64:N65"/>
    <mergeCell ref="O64:O65"/>
    <mergeCell ref="B59:F59"/>
    <mergeCell ref="I59:J59"/>
    <mergeCell ref="K59:M59"/>
    <mergeCell ref="N59:O59"/>
    <mergeCell ref="K61:M61"/>
    <mergeCell ref="F83:G83"/>
    <mergeCell ref="L87:M87"/>
    <mergeCell ref="N87:O87"/>
    <mergeCell ref="D69:E69"/>
    <mergeCell ref="F74:G74"/>
    <mergeCell ref="D70:E70"/>
    <mergeCell ref="B83:E83"/>
    <mergeCell ref="F73:G73"/>
    <mergeCell ref="F75:G75"/>
    <mergeCell ref="F76:G76"/>
    <mergeCell ref="B76:E76"/>
    <mergeCell ref="F82:G82"/>
    <mergeCell ref="B78:E78"/>
    <mergeCell ref="B79:E79"/>
    <mergeCell ref="B80:E80"/>
    <mergeCell ref="B81:E81"/>
    <mergeCell ref="F78:G78"/>
    <mergeCell ref="F79:G79"/>
    <mergeCell ref="F80:G80"/>
    <mergeCell ref="F81:G81"/>
    <mergeCell ref="C98:F98"/>
    <mergeCell ref="G98:J98"/>
    <mergeCell ref="K98:O98"/>
    <mergeCell ref="K94:O94"/>
    <mergeCell ref="C94:F94"/>
    <mergeCell ref="G94:J94"/>
    <mergeCell ref="N62:O62"/>
    <mergeCell ref="I62:M62"/>
    <mergeCell ref="C99:F99"/>
    <mergeCell ref="G99:J99"/>
    <mergeCell ref="K99:O99"/>
    <mergeCell ref="C100:F100"/>
    <mergeCell ref="B82:E82"/>
    <mergeCell ref="G100:J100"/>
    <mergeCell ref="K100:O100"/>
    <mergeCell ref="C97:F97"/>
    <mergeCell ref="G91:J91"/>
    <mergeCell ref="G89:H89"/>
    <mergeCell ref="I88:O88"/>
    <mergeCell ref="I89:O89"/>
    <mergeCell ref="K101:O101"/>
    <mergeCell ref="C103:O103"/>
    <mergeCell ref="C101:F101"/>
    <mergeCell ref="B62:F62"/>
    <mergeCell ref="G62:H62"/>
    <mergeCell ref="C90:F90"/>
    <mergeCell ref="B71:E71"/>
    <mergeCell ref="B73:E73"/>
    <mergeCell ref="B74:E74"/>
    <mergeCell ref="B75:E75"/>
    <mergeCell ref="G88:H88"/>
    <mergeCell ref="B77:E77"/>
    <mergeCell ref="B86:O86"/>
    <mergeCell ref="K93:O93"/>
    <mergeCell ref="B85:E85"/>
    <mergeCell ref="B84:E84"/>
    <mergeCell ref="F84:G84"/>
    <mergeCell ref="C96:F96"/>
    <mergeCell ref="G96:J96"/>
    <mergeCell ref="C93:F93"/>
    <mergeCell ref="G93:J93"/>
    <mergeCell ref="C91:F91"/>
    <mergeCell ref="K92:O92"/>
    <mergeCell ref="C104:O104"/>
    <mergeCell ref="C105:O105"/>
    <mergeCell ref="B102:O102"/>
    <mergeCell ref="C95:F95"/>
    <mergeCell ref="G95:J95"/>
    <mergeCell ref="K95:O95"/>
    <mergeCell ref="K96:O96"/>
    <mergeCell ref="G101:J101"/>
    <mergeCell ref="G97:J97"/>
    <mergeCell ref="K97:O97"/>
    <mergeCell ref="G90:J90"/>
    <mergeCell ref="K90:O90"/>
    <mergeCell ref="C92:F92"/>
    <mergeCell ref="L64:M65"/>
    <mergeCell ref="L66:M66"/>
    <mergeCell ref="L67:M67"/>
    <mergeCell ref="L68:M68"/>
    <mergeCell ref="G92:J92"/>
    <mergeCell ref="I87:K87"/>
    <mergeCell ref="F85:G85"/>
    <mergeCell ref="J51:K51"/>
    <mergeCell ref="J52:K52"/>
    <mergeCell ref="L49:M49"/>
    <mergeCell ref="C106:O106"/>
    <mergeCell ref="B87:F89"/>
    <mergeCell ref="G87:H87"/>
    <mergeCell ref="L69:M69"/>
    <mergeCell ref="L70:M70"/>
    <mergeCell ref="L71:M71"/>
    <mergeCell ref="K91:O91"/>
    <mergeCell ref="L50:M50"/>
    <mergeCell ref="L51:M51"/>
    <mergeCell ref="L52:M52"/>
    <mergeCell ref="L48:M48"/>
    <mergeCell ref="G49:H49"/>
    <mergeCell ref="G50:H50"/>
    <mergeCell ref="G51:H51"/>
    <mergeCell ref="G52:H52"/>
    <mergeCell ref="J49:K49"/>
    <mergeCell ref="J50:K50"/>
  </mergeCells>
  <conditionalFormatting sqref="N33">
    <cfRule type="containsText" priority="37" dxfId="2" operator="containsText" stopIfTrue="1" text="Superou">
      <formula>NOT(ISERROR(SEARCH("Superou",N33)))</formula>
    </cfRule>
    <cfRule type="containsText" priority="38" dxfId="1" operator="containsText" stopIfTrue="1" text="Não atingiu">
      <formula>NOT(ISERROR(SEARCH("Não atingiu",N33)))</formula>
    </cfRule>
    <cfRule type="expression" priority="39" dxfId="0" stopIfTrue="1">
      <formula>LEFT(N33,7)="Atingiu"</formula>
    </cfRule>
  </conditionalFormatting>
  <conditionalFormatting sqref="N22:N23">
    <cfRule type="containsText" priority="49" dxfId="2" operator="containsText" stopIfTrue="1" text="Superou">
      <formula>NOT(ISERROR(SEARCH("Superou",N22)))</formula>
    </cfRule>
    <cfRule type="containsText" priority="50" dxfId="1" operator="containsText" stopIfTrue="1" text="Não atingiu">
      <formula>NOT(ISERROR(SEARCH("Não atingiu",N22)))</formula>
    </cfRule>
    <cfRule type="expression" priority="51" dxfId="0" stopIfTrue="1">
      <formula>LEFT(N22,7)="Atingiu"</formula>
    </cfRule>
  </conditionalFormatting>
  <conditionalFormatting sqref="N27">
    <cfRule type="containsText" priority="46" dxfId="2" operator="containsText" stopIfTrue="1" text="Superou">
      <formula>NOT(ISERROR(SEARCH("Superou",N27)))</formula>
    </cfRule>
    <cfRule type="containsText" priority="47" dxfId="1" operator="containsText" stopIfTrue="1" text="Não atingiu">
      <formula>NOT(ISERROR(SEARCH("Não atingiu",N27)))</formula>
    </cfRule>
    <cfRule type="expression" priority="48" dxfId="0" stopIfTrue="1">
      <formula>LEFT(N27,7)="Atingiu"</formula>
    </cfRule>
  </conditionalFormatting>
  <conditionalFormatting sqref="N28">
    <cfRule type="containsText" priority="43" dxfId="2" operator="containsText" stopIfTrue="1" text="Superou">
      <formula>NOT(ISERROR(SEARCH("Superou",N28)))</formula>
    </cfRule>
    <cfRule type="containsText" priority="44" dxfId="1" operator="containsText" stopIfTrue="1" text="Não atingiu">
      <formula>NOT(ISERROR(SEARCH("Não atingiu",N28)))</formula>
    </cfRule>
    <cfRule type="expression" priority="45" dxfId="0" stopIfTrue="1">
      <formula>LEFT(N28,7)="Atingiu"</formula>
    </cfRule>
  </conditionalFormatting>
  <conditionalFormatting sqref="N32">
    <cfRule type="containsText" priority="40" dxfId="2" operator="containsText" stopIfTrue="1" text="Superou">
      <formula>NOT(ISERROR(SEARCH("Superou",N32)))</formula>
    </cfRule>
    <cfRule type="containsText" priority="41" dxfId="1" operator="containsText" stopIfTrue="1" text="Não atingiu">
      <formula>NOT(ISERROR(SEARCH("Não atingiu",N32)))</formula>
    </cfRule>
    <cfRule type="expression" priority="42" dxfId="0" stopIfTrue="1">
      <formula>LEFT(N32,7)="Atingiu"</formula>
    </cfRule>
  </conditionalFormatting>
  <conditionalFormatting sqref="N34">
    <cfRule type="containsText" priority="34" dxfId="2" operator="containsText" stopIfTrue="1" text="Superou">
      <formula>NOT(ISERROR(SEARCH("Superou",N34)))</formula>
    </cfRule>
    <cfRule type="containsText" priority="35" dxfId="1" operator="containsText" stopIfTrue="1" text="Não atingiu">
      <formula>NOT(ISERROR(SEARCH("Não atingiu",N34)))</formula>
    </cfRule>
    <cfRule type="expression" priority="36" dxfId="0" stopIfTrue="1">
      <formula>LEFT(N34,7)="Atingiu"</formula>
    </cfRule>
  </conditionalFormatting>
  <conditionalFormatting sqref="N39">
    <cfRule type="containsText" priority="25" dxfId="2" operator="containsText" stopIfTrue="1" text="Superou">
      <formula>NOT(ISERROR(SEARCH("Superou",N39)))</formula>
    </cfRule>
    <cfRule type="containsText" priority="26" dxfId="1" operator="containsText" stopIfTrue="1" text="Não atingiu">
      <formula>NOT(ISERROR(SEARCH("Não atingiu",N39)))</formula>
    </cfRule>
    <cfRule type="expression" priority="27" dxfId="0" stopIfTrue="1">
      <formula>LEFT(N39,7)="Atingiu"</formula>
    </cfRule>
  </conditionalFormatting>
  <conditionalFormatting sqref="N40">
    <cfRule type="containsText" priority="22" dxfId="2" operator="containsText" stopIfTrue="1" text="Superou">
      <formula>NOT(ISERROR(SEARCH("Superou",N40)))</formula>
    </cfRule>
    <cfRule type="containsText" priority="23" dxfId="1" operator="containsText" stopIfTrue="1" text="Não atingiu">
      <formula>NOT(ISERROR(SEARCH("Não atingiu",N40)))</formula>
    </cfRule>
    <cfRule type="expression" priority="24" dxfId="0" stopIfTrue="1">
      <formula>LEFT(N40,7)="Atingiu"</formula>
    </cfRule>
  </conditionalFormatting>
  <conditionalFormatting sqref="N45">
    <cfRule type="containsText" priority="10" dxfId="2" operator="containsText" stopIfTrue="1" text="Superou">
      <formula>NOT(ISERROR(SEARCH("Superou",N45)))</formula>
    </cfRule>
    <cfRule type="containsText" priority="11" dxfId="1" operator="containsText" stopIfTrue="1" text="Não atingiu">
      <formula>NOT(ISERROR(SEARCH("Não atingiu",N45)))</formula>
    </cfRule>
    <cfRule type="expression" priority="12" dxfId="0" stopIfTrue="1">
      <formula>LEFT(N45,7)="Atingiu"</formula>
    </cfRule>
  </conditionalFormatting>
  <conditionalFormatting sqref="N46">
    <cfRule type="containsText" priority="7" dxfId="2" operator="containsText" stopIfTrue="1" text="Superou">
      <formula>NOT(ISERROR(SEARCH("Superou",N46)))</formula>
    </cfRule>
    <cfRule type="containsText" priority="8" dxfId="1" operator="containsText" stopIfTrue="1" text="Não atingiu">
      <formula>NOT(ISERROR(SEARCH("Não atingiu",N46)))</formula>
    </cfRule>
    <cfRule type="expression" priority="9" dxfId="0" stopIfTrue="1">
      <formula>LEFT(N46,7)="Atingiu"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2" r:id="rId2"/>
  <headerFooter>
    <oddFooter>&amp;C&amp;D&amp;R&amp;N</oddFooter>
  </headerFooter>
  <rowBreaks count="1" manualBreakCount="1">
    <brk id="71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5:J23"/>
  <sheetViews>
    <sheetView showGridLines="0" zoomScalePageLayoutView="0" workbookViewId="0" topLeftCell="A12">
      <selection activeCell="G5" sqref="G5:J5"/>
    </sheetView>
  </sheetViews>
  <sheetFormatPr defaultColWidth="9.140625" defaultRowHeight="12.75"/>
  <cols>
    <col min="7" max="7" width="26.00390625" style="0" customWidth="1"/>
    <col min="8" max="8" width="17.57421875" style="0" customWidth="1"/>
    <col min="9" max="9" width="19.57421875" style="0" customWidth="1"/>
    <col min="10" max="10" width="20.421875" style="0" customWidth="1"/>
  </cols>
  <sheetData>
    <row r="5" spans="7:10" ht="36" customHeight="1">
      <c r="G5" s="286" t="s">
        <v>96</v>
      </c>
      <c r="H5" s="287"/>
      <c r="I5" s="287"/>
      <c r="J5" s="288"/>
    </row>
    <row r="6" spans="7:10" ht="12.75">
      <c r="G6" s="289" t="s">
        <v>88</v>
      </c>
      <c r="H6" s="290"/>
      <c r="I6" s="290"/>
      <c r="J6" s="291"/>
    </row>
    <row r="7" spans="7:10" ht="12.75">
      <c r="G7" s="289" t="s">
        <v>89</v>
      </c>
      <c r="H7" s="290"/>
      <c r="I7" s="290"/>
      <c r="J7" s="291"/>
    </row>
    <row r="8" spans="7:10" ht="12.75">
      <c r="G8" s="289" t="s">
        <v>90</v>
      </c>
      <c r="H8" s="290"/>
      <c r="I8" s="290"/>
      <c r="J8" s="291"/>
    </row>
    <row r="9" spans="7:10" ht="12.75">
      <c r="G9" s="289" t="s">
        <v>91</v>
      </c>
      <c r="H9" s="290"/>
      <c r="I9" s="290"/>
      <c r="J9" s="291"/>
    </row>
    <row r="10" spans="7:10" ht="12.75">
      <c r="G10" s="280" t="s">
        <v>148</v>
      </c>
      <c r="H10" s="281"/>
      <c r="I10" s="281"/>
      <c r="J10" s="282"/>
    </row>
    <row r="11" spans="7:10" ht="32.25" customHeight="1">
      <c r="G11" s="30"/>
      <c r="H11" s="12" t="s">
        <v>92</v>
      </c>
      <c r="I11" s="12" t="s">
        <v>93</v>
      </c>
      <c r="J11" s="31" t="s">
        <v>94</v>
      </c>
    </row>
    <row r="12" spans="7:10" ht="19.5" customHeight="1">
      <c r="G12" s="35" t="s">
        <v>1</v>
      </c>
      <c r="H12" s="36">
        <v>0.35</v>
      </c>
      <c r="I12" s="36"/>
      <c r="J12" s="37"/>
    </row>
    <row r="13" spans="7:10" ht="19.5" customHeight="1">
      <c r="G13" s="38" t="s">
        <v>44</v>
      </c>
      <c r="H13" s="36"/>
      <c r="I13" s="36">
        <v>0.35</v>
      </c>
      <c r="J13" s="40">
        <f>+$H$12*I13</f>
        <v>0.12249999999999998</v>
      </c>
    </row>
    <row r="14" spans="7:10" ht="19.5" customHeight="1">
      <c r="G14" s="38" t="s">
        <v>45</v>
      </c>
      <c r="H14" s="36"/>
      <c r="I14" s="36">
        <v>0.35</v>
      </c>
      <c r="J14" s="39">
        <f>+$H$12*I14</f>
        <v>0.12249999999999998</v>
      </c>
    </row>
    <row r="15" spans="7:10" ht="19.5" customHeight="1">
      <c r="G15" s="38" t="s">
        <v>46</v>
      </c>
      <c r="H15" s="36"/>
      <c r="I15" s="36">
        <v>0.3</v>
      </c>
      <c r="J15" s="39">
        <f>+$H$12*I15</f>
        <v>0.105</v>
      </c>
    </row>
    <row r="16" spans="7:10" ht="19.5" customHeight="1">
      <c r="G16" s="35" t="s">
        <v>3</v>
      </c>
      <c r="H16" s="36">
        <v>0.35</v>
      </c>
      <c r="I16" s="36"/>
      <c r="J16" s="39"/>
    </row>
    <row r="17" spans="7:10" ht="19.5" customHeight="1">
      <c r="G17" s="38" t="s">
        <v>47</v>
      </c>
      <c r="H17" s="36"/>
      <c r="I17" s="36">
        <v>0.6</v>
      </c>
      <c r="J17" s="40">
        <f>+$H$16*I17</f>
        <v>0.21</v>
      </c>
    </row>
    <row r="18" spans="7:10" ht="19.5" customHeight="1">
      <c r="G18" s="38" t="s">
        <v>48</v>
      </c>
      <c r="H18" s="36"/>
      <c r="I18" s="36">
        <v>0.4</v>
      </c>
      <c r="J18" s="40">
        <f>+$H$16*I18</f>
        <v>0.13999999999999999</v>
      </c>
    </row>
    <row r="19" spans="7:10" ht="19.5" customHeight="1">
      <c r="G19" s="35" t="s">
        <v>4</v>
      </c>
      <c r="H19" s="36">
        <v>0.3</v>
      </c>
      <c r="I19" s="36"/>
      <c r="J19" s="39"/>
    </row>
    <row r="20" spans="7:10" ht="19.5" customHeight="1">
      <c r="G20" s="38" t="s">
        <v>49</v>
      </c>
      <c r="H20" s="36"/>
      <c r="I20" s="36">
        <v>0.8</v>
      </c>
      <c r="J20" s="40">
        <f>+$H$19*I20</f>
        <v>0.24</v>
      </c>
    </row>
    <row r="21" spans="7:10" ht="19.5" customHeight="1">
      <c r="G21" s="38" t="s">
        <v>50</v>
      </c>
      <c r="H21" s="36"/>
      <c r="I21" s="36">
        <v>0.2</v>
      </c>
      <c r="J21" s="39">
        <f>+$H$19*I21</f>
        <v>0.06</v>
      </c>
    </row>
    <row r="22" spans="7:10" ht="33" customHeight="1">
      <c r="G22" s="32" t="s">
        <v>95</v>
      </c>
      <c r="H22" s="29">
        <f>SUM(H12:H19)</f>
        <v>1</v>
      </c>
      <c r="I22" s="29"/>
      <c r="J22" s="33">
        <f>SUM(J13:J21)</f>
        <v>1</v>
      </c>
    </row>
    <row r="23" spans="7:10" ht="62.25" customHeight="1">
      <c r="G23" s="283" t="s">
        <v>149</v>
      </c>
      <c r="H23" s="284"/>
      <c r="I23" s="285"/>
      <c r="J23" s="34">
        <f>J13+J17+J18+J20</f>
        <v>0.7124999999999999</v>
      </c>
    </row>
  </sheetData>
  <sheetProtection/>
  <mergeCells count="7">
    <mergeCell ref="G10:J10"/>
    <mergeCell ref="G23:I23"/>
    <mergeCell ref="G5:J5"/>
    <mergeCell ref="G6:J6"/>
    <mergeCell ref="G7:J7"/>
    <mergeCell ref="G8:J8"/>
    <mergeCell ref="G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zoomScalePageLayoutView="0" workbookViewId="0" topLeftCell="A15">
      <selection activeCell="B2" sqref="B2:C2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114.7109375" style="0" customWidth="1"/>
  </cols>
  <sheetData>
    <row r="2" spans="2:3" ht="30" customHeight="1">
      <c r="B2" s="292" t="s">
        <v>162</v>
      </c>
      <c r="C2" s="292"/>
    </row>
    <row r="3" spans="2:3" ht="12.75">
      <c r="B3" s="13"/>
      <c r="C3" s="13"/>
    </row>
    <row r="4" spans="2:3" ht="13.5" thickBot="1">
      <c r="B4" s="13"/>
      <c r="C4" s="13"/>
    </row>
    <row r="5" spans="2:3" ht="64.5" customHeight="1" thickBot="1" thickTop="1">
      <c r="B5" s="14" t="s">
        <v>97</v>
      </c>
      <c r="C5" s="15" t="s">
        <v>98</v>
      </c>
    </row>
    <row r="6" spans="2:3" ht="64.5" customHeight="1" thickBot="1" thickTop="1">
      <c r="B6" s="14" t="s">
        <v>99</v>
      </c>
      <c r="C6" s="15" t="s">
        <v>100</v>
      </c>
    </row>
    <row r="7" spans="2:3" ht="64.5" customHeight="1" thickBot="1" thickTop="1">
      <c r="B7" s="14" t="s">
        <v>101</v>
      </c>
      <c r="C7" s="15" t="s">
        <v>102</v>
      </c>
    </row>
    <row r="8" spans="2:3" ht="64.5" customHeight="1" thickBot="1" thickTop="1">
      <c r="B8" s="14" t="s">
        <v>103</v>
      </c>
      <c r="C8" s="15" t="s">
        <v>104</v>
      </c>
    </row>
    <row r="9" spans="2:3" ht="64.5" customHeight="1" thickBot="1" thickTop="1">
      <c r="B9" s="14" t="s">
        <v>105</v>
      </c>
      <c r="C9" s="15" t="s">
        <v>106</v>
      </c>
    </row>
    <row r="10" spans="2:3" ht="64.5" customHeight="1" thickBot="1" thickTop="1">
      <c r="B10" s="14" t="s">
        <v>125</v>
      </c>
      <c r="C10" s="15" t="s">
        <v>107</v>
      </c>
    </row>
    <row r="11" spans="2:3" ht="64.5" customHeight="1" thickBot="1" thickTop="1">
      <c r="B11" s="14" t="s">
        <v>108</v>
      </c>
      <c r="C11" s="15" t="s">
        <v>109</v>
      </c>
    </row>
    <row r="12" spans="2:3" ht="64.5" customHeight="1" thickBot="1" thickTop="1">
      <c r="B12" s="14" t="s">
        <v>110</v>
      </c>
      <c r="C12" s="15" t="s">
        <v>111</v>
      </c>
    </row>
    <row r="13" spans="2:3" ht="64.5" customHeight="1" thickBot="1" thickTop="1">
      <c r="B13" s="14" t="s">
        <v>112</v>
      </c>
      <c r="C13" s="15" t="s">
        <v>113</v>
      </c>
    </row>
    <row r="14" spans="2:3" ht="64.5" customHeight="1" thickBot="1" thickTop="1">
      <c r="B14" s="14" t="s">
        <v>114</v>
      </c>
      <c r="C14" s="15" t="s">
        <v>115</v>
      </c>
    </row>
    <row r="15" spans="2:3" ht="64.5" customHeight="1" thickBot="1" thickTop="1">
      <c r="B15" s="14" t="s">
        <v>116</v>
      </c>
      <c r="C15" s="15" t="s">
        <v>117</v>
      </c>
    </row>
    <row r="16" spans="2:3" ht="64.5" customHeight="1" thickBot="1" thickTop="1">
      <c r="B16" s="14" t="s">
        <v>118</v>
      </c>
      <c r="C16" s="15" t="s">
        <v>119</v>
      </c>
    </row>
    <row r="17" spans="2:3" ht="64.5" customHeight="1" thickBot="1" thickTop="1">
      <c r="B17" s="14" t="s">
        <v>120</v>
      </c>
      <c r="C17" s="15" t="s">
        <v>121</v>
      </c>
    </row>
    <row r="18" spans="2:3" ht="64.5" customHeight="1" thickBot="1" thickTop="1">
      <c r="B18" s="14" t="s">
        <v>122</v>
      </c>
      <c r="C18" s="15" t="s">
        <v>123</v>
      </c>
    </row>
    <row r="19" ht="13.5" thickTop="1"/>
  </sheetData>
  <sheetProtection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6"/>
  <sheetViews>
    <sheetView showGridLines="0" zoomScale="77" zoomScaleNormal="77" zoomScalePageLayoutView="0" workbookViewId="0" topLeftCell="A2">
      <selection activeCell="B9" sqref="B9"/>
    </sheetView>
  </sheetViews>
  <sheetFormatPr defaultColWidth="9.140625" defaultRowHeight="12.75"/>
  <cols>
    <col min="1" max="1" width="3.8515625" style="105" customWidth="1"/>
    <col min="2" max="6" width="50.7109375" style="105" customWidth="1"/>
    <col min="7" max="16384" width="9.140625" style="105" customWidth="1"/>
  </cols>
  <sheetData>
    <row r="4" spans="2:6" ht="50.25" customHeight="1">
      <c r="B4" s="295" t="s">
        <v>170</v>
      </c>
      <c r="C4" s="295"/>
      <c r="D4" s="295"/>
      <c r="E4" s="295"/>
      <c r="F4" s="295"/>
    </row>
    <row r="5" spans="2:6" ht="44.25" customHeight="1">
      <c r="B5" s="106" t="s">
        <v>171</v>
      </c>
      <c r="C5" s="296" t="s">
        <v>172</v>
      </c>
      <c r="D5" s="296"/>
      <c r="E5" s="296" t="s">
        <v>181</v>
      </c>
      <c r="F5" s="296"/>
    </row>
    <row r="6" spans="2:6" ht="60.75" customHeight="1">
      <c r="B6" s="118" t="s">
        <v>184</v>
      </c>
      <c r="C6" s="294" t="s">
        <v>173</v>
      </c>
      <c r="D6" s="294"/>
      <c r="E6" s="294" t="s">
        <v>174</v>
      </c>
      <c r="F6" s="294"/>
    </row>
    <row r="7" spans="2:6" ht="39" customHeight="1">
      <c r="B7" s="114" t="s">
        <v>175</v>
      </c>
      <c r="C7" s="107" t="s">
        <v>176</v>
      </c>
      <c r="D7" s="107" t="s">
        <v>177</v>
      </c>
      <c r="E7" s="107" t="s">
        <v>62</v>
      </c>
      <c r="F7" s="107" t="s">
        <v>178</v>
      </c>
    </row>
    <row r="8" spans="2:6" ht="44.25" customHeight="1">
      <c r="B8" s="108"/>
      <c r="C8" s="109"/>
      <c r="D8" s="110"/>
      <c r="E8" s="109"/>
      <c r="F8" s="110"/>
    </row>
    <row r="9" spans="2:6" ht="44.25" customHeight="1">
      <c r="B9" s="108"/>
      <c r="C9" s="109"/>
      <c r="D9" s="110"/>
      <c r="E9" s="109"/>
      <c r="F9" s="110"/>
    </row>
    <row r="10" spans="2:6" ht="44.25" customHeight="1">
      <c r="B10" s="108"/>
      <c r="C10" s="109"/>
      <c r="D10" s="110"/>
      <c r="E10" s="109"/>
      <c r="F10" s="110"/>
    </row>
    <row r="11" spans="2:6" ht="44.25" customHeight="1">
      <c r="B11" s="108"/>
      <c r="C11" s="109"/>
      <c r="D11" s="110"/>
      <c r="E11" s="109"/>
      <c r="F11" s="110"/>
    </row>
    <row r="12" spans="2:6" ht="44.25" customHeight="1">
      <c r="B12" s="108"/>
      <c r="C12" s="109"/>
      <c r="D12" s="110"/>
      <c r="E12" s="109"/>
      <c r="F12" s="110"/>
    </row>
    <row r="13" spans="2:6" ht="44.25" customHeight="1">
      <c r="B13" s="108"/>
      <c r="C13" s="109"/>
      <c r="D13" s="110"/>
      <c r="E13" s="109"/>
      <c r="F13" s="110"/>
    </row>
    <row r="14" spans="2:6" ht="60" customHeight="1">
      <c r="B14" s="111"/>
      <c r="C14" s="111"/>
      <c r="D14" s="112"/>
      <c r="E14" s="113"/>
      <c r="F14" s="112"/>
    </row>
    <row r="15" spans="2:6" ht="12.75">
      <c r="B15" s="293" t="s">
        <v>179</v>
      </c>
      <c r="C15" s="293"/>
      <c r="D15" s="293"/>
      <c r="E15" s="293"/>
      <c r="F15" s="293"/>
    </row>
    <row r="16" spans="2:6" ht="12.75">
      <c r="B16" s="293" t="s">
        <v>180</v>
      </c>
      <c r="C16" s="293"/>
      <c r="D16" s="293"/>
      <c r="E16" s="293"/>
      <c r="F16" s="293"/>
    </row>
  </sheetData>
  <sheetProtection/>
  <mergeCells count="7">
    <mergeCell ref="B16:F16"/>
    <mergeCell ref="B15:F15"/>
    <mergeCell ref="C6:D6"/>
    <mergeCell ref="E6:F6"/>
    <mergeCell ref="B4:F4"/>
    <mergeCell ref="C5:D5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QUAR 2015</dc:subject>
  <dc:creator>jpf</dc:creator>
  <cp:keywords/>
  <dc:description/>
  <cp:lastModifiedBy>Isabel Esteves</cp:lastModifiedBy>
  <cp:lastPrinted>2017-08-28T11:38:56Z</cp:lastPrinted>
  <dcterms:created xsi:type="dcterms:W3CDTF">2010-07-06T15:21:01Z</dcterms:created>
  <dcterms:modified xsi:type="dcterms:W3CDTF">2017-12-13T22:11:34Z</dcterms:modified>
  <cp:category>DDO</cp:category>
  <cp:version/>
  <cp:contentType/>
  <cp:contentStatus/>
</cp:coreProperties>
</file>